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年政府预算公开材料\2024年政府预算公开材料\"/>
    </mc:Choice>
  </mc:AlternateContent>
  <xr:revisionPtr revIDLastSave="0" documentId="13_ncr:1_{94446991-4C07-4AF1-8077-367818B93450}" xr6:coauthVersionLast="45" xr6:coauthVersionMax="45" xr10:uidLastSave="{00000000-0000-0000-0000-000000000000}"/>
  <bookViews>
    <workbookView xWindow="-120" yWindow="-120" windowWidth="29040" windowHeight="15840" tabRatio="897" firstSheet="1" activeTab="1" xr2:uid="{00000000-000D-0000-FFFF-FFFF00000000}"/>
  </bookViews>
  <sheets>
    <sheet name="全收预" sheetId="19440" r:id="rId1"/>
    <sheet name="全支预" sheetId="19459" r:id="rId2"/>
    <sheet name="全区平衡" sheetId="19442" r:id="rId3"/>
    <sheet name="本级收预" sheetId="257" r:id="rId4"/>
    <sheet name="本级支预" sheetId="19460" r:id="rId5"/>
    <sheet name="本级平衡" sheetId="2826" r:id="rId6"/>
    <sheet name="按经济分类" sheetId="19435" r:id="rId7"/>
    <sheet name="对下转移支付" sheetId="19445" r:id="rId8"/>
    <sheet name="全区基收支" sheetId="19443" r:id="rId9"/>
    <sheet name="本级基金收入" sheetId="11521" r:id="rId10"/>
    <sheet name="本级基金支出" sheetId="19437" r:id="rId11"/>
    <sheet name="本级基金平衡" sheetId="19439" r:id="rId12"/>
    <sheet name="政府性基金转移支付" sheetId="19461" r:id="rId13"/>
    <sheet name="24全区社基收" sheetId="19454" r:id="rId14"/>
    <sheet name="24全区社基支" sheetId="19455" r:id="rId15"/>
    <sheet name="24本级社基收" sheetId="19456" r:id="rId16"/>
    <sheet name="24本级社基支" sheetId="19457" r:id="rId17"/>
  </sheets>
  <externalReferences>
    <externalReference r:id="rId18"/>
  </externalReferences>
  <definedNames>
    <definedName name="_xlnm._FilterDatabase" localSheetId="4" hidden="1">本级支预!$A$4:$E$1376</definedName>
    <definedName name="_xlnm.Print_Area" localSheetId="15">'24本级社基收'!$A$1:$E$20</definedName>
    <definedName name="_xlnm.Print_Area" localSheetId="16">'24本级社基支'!$A$1:$E$13</definedName>
    <definedName name="_xlnm.Print_Area" localSheetId="13">'24全区社基收'!$A$2:$E$19</definedName>
    <definedName name="_xlnm.Print_Area" localSheetId="14">'24全区社基支'!$A$1:$E$13</definedName>
    <definedName name="_xlnm.Print_Area" localSheetId="6">按经济分类!$A$1:$D$29</definedName>
    <definedName name="_xlnm.Print_Area" localSheetId="11">本级基金平衡!$A$1:$E$10</definedName>
    <definedName name="_xlnm.Print_Area" localSheetId="9">本级基金收入!$A$1:$E$23</definedName>
    <definedName name="_xlnm.Print_Area" localSheetId="10">本级基金支出!$A$1:$F$37</definedName>
    <definedName name="_xlnm.Print_Area" localSheetId="5">本级平衡!$A$1:$E$14</definedName>
    <definedName name="_xlnm.Print_Area" localSheetId="3">本级收预!$A$1:$E$29</definedName>
    <definedName name="_xlnm.Print_Area" localSheetId="4">本级支预!$A$1:$E$1249</definedName>
    <definedName name="_xlnm.Print_Area" localSheetId="7">对下转移支付!$A$1:$G$24</definedName>
    <definedName name="_xlnm.Print_Area" localSheetId="2">全区平衡!$A$1:$D$13</definedName>
    <definedName name="_xlnm.Print_Area" localSheetId="0">全收预!$A$1:$E$30</definedName>
    <definedName name="_xlnm.Print_Area" localSheetId="1">全支预!$A$1:$E$30</definedName>
    <definedName name="_xlnm.Print_Titles" localSheetId="15">'24本级社基收'!$1:$5</definedName>
    <definedName name="_xlnm.Print_Titles" localSheetId="13">'24全区社基收'!$2:$5</definedName>
    <definedName name="_xlnm.Print_Titles" localSheetId="6">按经济分类!$1:$3</definedName>
    <definedName name="_xlnm.Print_Titles" localSheetId="10">本级基金支出!$1:$4</definedName>
    <definedName name="_xlnm.Print_Titles" localSheetId="3">本级收预!$1:$4</definedName>
    <definedName name="_xlnm.Print_Titles" localSheetId="4">本级支预!$1:$4</definedName>
    <definedName name="_xlnm.Print_Titles" localSheetId="7">对下转移支付!$1:$3</definedName>
    <definedName name="_xlnm.Print_Titles" localSheetId="8">全区基收支!$1:$4</definedName>
    <definedName name="_xlnm.Print_Titles" localSheetId="0">全收预!$1:$4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19457" l="1"/>
  <c r="D12" i="19457"/>
  <c r="E11" i="19457"/>
  <c r="D11" i="19457"/>
  <c r="E10" i="19457"/>
  <c r="D10" i="19457"/>
  <c r="E9" i="19457"/>
  <c r="D9" i="19457"/>
  <c r="D8" i="19457"/>
  <c r="E8" i="19457" s="1"/>
  <c r="D7" i="19457"/>
  <c r="E7" i="19457" s="1"/>
  <c r="E6" i="19457"/>
  <c r="D6" i="19457"/>
  <c r="C5" i="19457"/>
  <c r="B5" i="19457"/>
  <c r="E17" i="19456"/>
  <c r="D17" i="19456"/>
  <c r="E16" i="19456"/>
  <c r="D16" i="19456"/>
  <c r="E15" i="19456"/>
  <c r="D15" i="19456"/>
  <c r="D14" i="19456"/>
  <c r="E14" i="19456" s="1"/>
  <c r="D13" i="19456"/>
  <c r="E13" i="19456" s="1"/>
  <c r="D12" i="19456"/>
  <c r="E12" i="19456" s="1"/>
  <c r="D11" i="19456"/>
  <c r="E11" i="19456" s="1"/>
  <c r="D10" i="19456"/>
  <c r="E10" i="19456" s="1"/>
  <c r="E9" i="19456"/>
  <c r="D9" i="19456"/>
  <c r="E8" i="19456"/>
  <c r="D8" i="19456"/>
  <c r="E7" i="19456"/>
  <c r="D7" i="19456"/>
  <c r="D6" i="19456"/>
  <c r="C6" i="19456"/>
  <c r="B6" i="19456"/>
  <c r="E12" i="19455"/>
  <c r="D12" i="19455"/>
  <c r="E11" i="19455"/>
  <c r="D11" i="19455"/>
  <c r="E10" i="19455"/>
  <c r="D10" i="19455"/>
  <c r="E9" i="19455"/>
  <c r="D9" i="19455"/>
  <c r="D8" i="19455"/>
  <c r="E8" i="19455" s="1"/>
  <c r="D7" i="19455"/>
  <c r="E7" i="19455" s="1"/>
  <c r="E6" i="19455"/>
  <c r="D6" i="19455"/>
  <c r="C5" i="19455"/>
  <c r="B5" i="19455"/>
  <c r="E17" i="19454"/>
  <c r="D17" i="19454"/>
  <c r="E16" i="19454"/>
  <c r="D16" i="19454"/>
  <c r="E15" i="19454"/>
  <c r="D15" i="19454"/>
  <c r="D14" i="19454"/>
  <c r="E14" i="19454" s="1"/>
  <c r="D13" i="19454"/>
  <c r="E13" i="19454" s="1"/>
  <c r="D12" i="19454"/>
  <c r="E12" i="19454" s="1"/>
  <c r="D11" i="19454"/>
  <c r="E11" i="19454" s="1"/>
  <c r="D10" i="19454"/>
  <c r="E10" i="19454" s="1"/>
  <c r="E9" i="19454"/>
  <c r="D9" i="19454"/>
  <c r="E8" i="19454"/>
  <c r="D8" i="19454"/>
  <c r="E7" i="19454"/>
  <c r="D7" i="19454"/>
  <c r="C6" i="19454"/>
  <c r="B6" i="19454"/>
  <c r="D10" i="19439"/>
  <c r="B10" i="19439"/>
  <c r="B4" i="19439"/>
  <c r="D37" i="19437"/>
  <c r="E37" i="19437" s="1"/>
  <c r="C36" i="19437"/>
  <c r="B36" i="19437"/>
  <c r="E35" i="19437"/>
  <c r="D35" i="19437"/>
  <c r="D34" i="19437"/>
  <c r="E34" i="19437" s="1"/>
  <c r="D33" i="19437"/>
  <c r="E33" i="19437" s="1"/>
  <c r="D32" i="19437"/>
  <c r="E32" i="19437" s="1"/>
  <c r="C31" i="19437"/>
  <c r="C30" i="19437" s="1"/>
  <c r="B31" i="19437"/>
  <c r="B30" i="19437" s="1"/>
  <c r="E29" i="19437"/>
  <c r="D29" i="19437"/>
  <c r="E28" i="19437"/>
  <c r="D28" i="19437"/>
  <c r="E27" i="19437"/>
  <c r="D27" i="19437"/>
  <c r="E26" i="19437"/>
  <c r="D26" i="19437"/>
  <c r="E25" i="19437"/>
  <c r="D25" i="19437"/>
  <c r="E24" i="19437"/>
  <c r="C24" i="19437"/>
  <c r="B24" i="19437"/>
  <c r="B23" i="19437" s="1"/>
  <c r="D23" i="19437" s="1"/>
  <c r="C23" i="19437"/>
  <c r="D22" i="19437"/>
  <c r="E22" i="19437" s="1"/>
  <c r="D21" i="19437"/>
  <c r="E21" i="19437" s="1"/>
  <c r="D20" i="19437"/>
  <c r="E20" i="19437" s="1"/>
  <c r="E19" i="19437"/>
  <c r="D19" i="19437"/>
  <c r="E18" i="19437"/>
  <c r="D18" i="19437"/>
  <c r="C17" i="19437"/>
  <c r="B17" i="19437"/>
  <c r="E17" i="19437" s="1"/>
  <c r="E16" i="19437"/>
  <c r="D16" i="19437"/>
  <c r="C15" i="19437"/>
  <c r="B15" i="19437"/>
  <c r="E15" i="19437" s="1"/>
  <c r="D14" i="19437"/>
  <c r="E14" i="19437" s="1"/>
  <c r="E13" i="19437"/>
  <c r="D13" i="19437"/>
  <c r="E12" i="19437"/>
  <c r="D12" i="19437"/>
  <c r="E11" i="19437"/>
  <c r="D11" i="19437"/>
  <c r="E10" i="19437"/>
  <c r="D10" i="19437"/>
  <c r="C9" i="19437"/>
  <c r="B9" i="19437"/>
  <c r="E7" i="19437"/>
  <c r="D7" i="19437"/>
  <c r="E6" i="19437"/>
  <c r="D6" i="19437"/>
  <c r="E23" i="11521"/>
  <c r="D23" i="11521"/>
  <c r="E22" i="11521"/>
  <c r="D22" i="11521"/>
  <c r="E21" i="11521"/>
  <c r="D21" i="11521"/>
  <c r="E20" i="11521"/>
  <c r="D20" i="11521"/>
  <c r="E19" i="11521"/>
  <c r="D19" i="11521"/>
  <c r="C18" i="11521"/>
  <c r="D18" i="11521" s="1"/>
  <c r="B18" i="11521"/>
  <c r="E18" i="11521" s="1"/>
  <c r="D17" i="11521"/>
  <c r="E17" i="11521" s="1"/>
  <c r="D16" i="11521"/>
  <c r="E16" i="11521" s="1"/>
  <c r="E15" i="11521"/>
  <c r="D15" i="11521"/>
  <c r="E14" i="11521"/>
  <c r="D14" i="11521"/>
  <c r="C13" i="11521"/>
  <c r="D13" i="11521" s="1"/>
  <c r="B13" i="11521"/>
  <c r="E13" i="11521" s="1"/>
  <c r="E12" i="11521"/>
  <c r="D12" i="11521"/>
  <c r="E11" i="11521"/>
  <c r="D11" i="11521"/>
  <c r="E10" i="11521"/>
  <c r="D10" i="11521"/>
  <c r="E9" i="11521"/>
  <c r="D9" i="11521"/>
  <c r="E8" i="11521"/>
  <c r="D8" i="11521"/>
  <c r="E7" i="11521"/>
  <c r="D7" i="11521"/>
  <c r="E6" i="11521"/>
  <c r="D6" i="11521"/>
  <c r="C5" i="11521"/>
  <c r="D20" i="19443"/>
  <c r="D19" i="19443" s="1"/>
  <c r="D25" i="19443" s="1"/>
  <c r="B20" i="19443"/>
  <c r="B19" i="19443" s="1"/>
  <c r="B25" i="19443" s="1"/>
  <c r="D5" i="19443"/>
  <c r="B5" i="19443"/>
  <c r="B46" i="19445"/>
  <c r="B45" i="19445"/>
  <c r="B44" i="19445"/>
  <c r="B43" i="19445"/>
  <c r="B42" i="19445"/>
  <c r="B41" i="19445"/>
  <c r="B40" i="19445"/>
  <c r="B39" i="19445"/>
  <c r="B38" i="19445"/>
  <c r="B37" i="19445"/>
  <c r="B36" i="19445"/>
  <c r="B35" i="19445"/>
  <c r="B34" i="19445"/>
  <c r="B33" i="19445"/>
  <c r="B32" i="19445"/>
  <c r="B31" i="19445"/>
  <c r="B30" i="19445"/>
  <c r="B29" i="19445"/>
  <c r="B28" i="19445"/>
  <c r="B27" i="19445"/>
  <c r="B26" i="19445"/>
  <c r="B25" i="19445"/>
  <c r="B24" i="19445"/>
  <c r="B23" i="19445"/>
  <c r="B22" i="19445"/>
  <c r="B21" i="19445"/>
  <c r="B20" i="19445"/>
  <c r="B19" i="19445"/>
  <c r="B18" i="19445"/>
  <c r="B17" i="19445"/>
  <c r="B16" i="19445"/>
  <c r="B15" i="19445"/>
  <c r="B14" i="19445"/>
  <c r="B13" i="19445"/>
  <c r="G12" i="19445"/>
  <c r="G10" i="19445" s="1"/>
  <c r="G9" i="19445" s="1"/>
  <c r="F12" i="19445"/>
  <c r="B12" i="19445" s="1"/>
  <c r="B11" i="19445"/>
  <c r="F10" i="19445"/>
  <c r="F9" i="19445" s="1"/>
  <c r="E10" i="19445"/>
  <c r="D10" i="19445"/>
  <c r="D9" i="19445" s="1"/>
  <c r="D4" i="19445" s="1"/>
  <c r="C10" i="19445"/>
  <c r="C9" i="19445" s="1"/>
  <c r="E9" i="19445"/>
  <c r="B8" i="19445"/>
  <c r="B7" i="19445"/>
  <c r="B6" i="19445"/>
  <c r="G5" i="19445"/>
  <c r="F5" i="19445"/>
  <c r="E5" i="19445"/>
  <c r="D5" i="19445"/>
  <c r="C5" i="19445"/>
  <c r="D5" i="2826"/>
  <c r="D14" i="2826" s="1"/>
  <c r="B5" i="2826"/>
  <c r="B14" i="2826" s="1"/>
  <c r="D1249" i="19460"/>
  <c r="E1249" i="19460" s="1"/>
  <c r="C1248" i="19460"/>
  <c r="D1248" i="19460" s="1"/>
  <c r="E1248" i="19460" s="1"/>
  <c r="B1248" i="19460"/>
  <c r="E1247" i="19460"/>
  <c r="D1247" i="19460"/>
  <c r="E1246" i="19460"/>
  <c r="D1246" i="19460"/>
  <c r="E1245" i="19460"/>
  <c r="D1245" i="19460"/>
  <c r="D1244" i="19460"/>
  <c r="E1244" i="19460" s="1"/>
  <c r="B1243" i="19460"/>
  <c r="C1242" i="19460"/>
  <c r="C1240" i="19460"/>
  <c r="B1240" i="19460"/>
  <c r="E1239" i="19460"/>
  <c r="D1239" i="19460"/>
  <c r="E1238" i="19460"/>
  <c r="D1238" i="19460"/>
  <c r="C1237" i="19460"/>
  <c r="B1237" i="19460"/>
  <c r="D1236" i="19460"/>
  <c r="E1236" i="19460" s="1"/>
  <c r="E1235" i="19460"/>
  <c r="D1235" i="19460"/>
  <c r="E1234" i="19460"/>
  <c r="D1234" i="19460"/>
  <c r="E1233" i="19460"/>
  <c r="D1233" i="19460"/>
  <c r="E1232" i="19460"/>
  <c r="D1232" i="19460"/>
  <c r="C1231" i="19460"/>
  <c r="D1231" i="19460" s="1"/>
  <c r="B1231" i="19460"/>
  <c r="E1230" i="19460"/>
  <c r="D1230" i="19460"/>
  <c r="E1229" i="19460"/>
  <c r="D1229" i="19460"/>
  <c r="E1228" i="19460"/>
  <c r="D1228" i="19460"/>
  <c r="C1227" i="19460"/>
  <c r="D1227" i="19460" s="1"/>
  <c r="B1227" i="19460"/>
  <c r="E1226" i="19460"/>
  <c r="D1226" i="19460"/>
  <c r="E1225" i="19460"/>
  <c r="D1225" i="19460"/>
  <c r="E1224" i="19460"/>
  <c r="D1224" i="19460"/>
  <c r="E1223" i="19460"/>
  <c r="D1223" i="19460"/>
  <c r="E1222" i="19460"/>
  <c r="D1222" i="19460"/>
  <c r="E1221" i="19460"/>
  <c r="D1221" i="19460"/>
  <c r="E1220" i="19460"/>
  <c r="D1220" i="19460"/>
  <c r="E1219" i="19460"/>
  <c r="D1219" i="19460"/>
  <c r="E1218" i="19460"/>
  <c r="D1218" i="19460"/>
  <c r="E1217" i="19460"/>
  <c r="D1217" i="19460"/>
  <c r="E1216" i="19460"/>
  <c r="D1216" i="19460"/>
  <c r="E1215" i="19460"/>
  <c r="D1215" i="19460"/>
  <c r="C1214" i="19460"/>
  <c r="B1214" i="19460"/>
  <c r="E1214" i="19460" s="1"/>
  <c r="E1213" i="19460"/>
  <c r="D1213" i="19460"/>
  <c r="E1212" i="19460"/>
  <c r="D1212" i="19460"/>
  <c r="E1211" i="19460"/>
  <c r="D1211" i="19460"/>
  <c r="E1210" i="19460"/>
  <c r="D1210" i="19460"/>
  <c r="E1209" i="19460"/>
  <c r="D1209" i="19460"/>
  <c r="E1208" i="19460"/>
  <c r="D1208" i="19460"/>
  <c r="E1207" i="19460"/>
  <c r="D1207" i="19460"/>
  <c r="C1206" i="19460"/>
  <c r="D1206" i="19460" s="1"/>
  <c r="B1206" i="19460"/>
  <c r="E1205" i="19460"/>
  <c r="D1205" i="19460"/>
  <c r="E1204" i="19460"/>
  <c r="D1204" i="19460"/>
  <c r="E1203" i="19460"/>
  <c r="D1203" i="19460"/>
  <c r="E1202" i="19460"/>
  <c r="D1202" i="19460"/>
  <c r="D1201" i="19460"/>
  <c r="E1201" i="19460" s="1"/>
  <c r="C1200" i="19460"/>
  <c r="B1200" i="19460"/>
  <c r="E1199" i="19460"/>
  <c r="D1199" i="19460"/>
  <c r="D1198" i="19460"/>
  <c r="E1198" i="19460" s="1"/>
  <c r="E1197" i="19460"/>
  <c r="D1197" i="19460"/>
  <c r="E1196" i="19460"/>
  <c r="D1196" i="19460"/>
  <c r="E1195" i="19460"/>
  <c r="D1195" i="19460"/>
  <c r="E1194" i="19460"/>
  <c r="D1194" i="19460"/>
  <c r="E1193" i="19460"/>
  <c r="D1193" i="19460"/>
  <c r="E1192" i="19460"/>
  <c r="D1192" i="19460"/>
  <c r="D1191" i="19460"/>
  <c r="E1191" i="19460" s="1"/>
  <c r="D1190" i="19460"/>
  <c r="E1190" i="19460" s="1"/>
  <c r="C1189" i="19460"/>
  <c r="B1189" i="19460"/>
  <c r="E1187" i="19460"/>
  <c r="D1187" i="19460"/>
  <c r="E1186" i="19460"/>
  <c r="D1186" i="19460"/>
  <c r="E1185" i="19460"/>
  <c r="D1185" i="19460"/>
  <c r="E1184" i="19460"/>
  <c r="D1184" i="19460"/>
  <c r="E1183" i="19460"/>
  <c r="D1183" i="19460"/>
  <c r="E1182" i="19460"/>
  <c r="D1182" i="19460"/>
  <c r="E1181" i="19460"/>
  <c r="D1181" i="19460"/>
  <c r="E1180" i="19460"/>
  <c r="D1180" i="19460"/>
  <c r="E1179" i="19460"/>
  <c r="D1179" i="19460"/>
  <c r="E1178" i="19460"/>
  <c r="D1178" i="19460"/>
  <c r="E1177" i="19460"/>
  <c r="D1177" i="19460"/>
  <c r="E1176" i="19460"/>
  <c r="D1176" i="19460"/>
  <c r="C1175" i="19460"/>
  <c r="B1175" i="19460"/>
  <c r="E1174" i="19460"/>
  <c r="D1174" i="19460"/>
  <c r="E1173" i="19460"/>
  <c r="D1173" i="19460"/>
  <c r="E1172" i="19460"/>
  <c r="D1172" i="19460"/>
  <c r="E1171" i="19460"/>
  <c r="D1171" i="19460"/>
  <c r="E1170" i="19460"/>
  <c r="D1170" i="19460"/>
  <c r="C1169" i="19460"/>
  <c r="B1169" i="19460"/>
  <c r="E1168" i="19460"/>
  <c r="D1168" i="19460"/>
  <c r="E1167" i="19460"/>
  <c r="D1167" i="19460"/>
  <c r="E1166" i="19460"/>
  <c r="D1166" i="19460"/>
  <c r="E1165" i="19460"/>
  <c r="D1165" i="19460"/>
  <c r="E1164" i="19460"/>
  <c r="D1164" i="19460"/>
  <c r="C1163" i="19460"/>
  <c r="B1163" i="19460"/>
  <c r="E1162" i="19460"/>
  <c r="D1162" i="19460"/>
  <c r="E1161" i="19460"/>
  <c r="D1161" i="19460"/>
  <c r="E1160" i="19460"/>
  <c r="D1160" i="19460"/>
  <c r="E1159" i="19460"/>
  <c r="D1159" i="19460"/>
  <c r="E1158" i="19460"/>
  <c r="D1158" i="19460"/>
  <c r="E1157" i="19460"/>
  <c r="D1157" i="19460"/>
  <c r="E1156" i="19460"/>
  <c r="D1156" i="19460"/>
  <c r="E1155" i="19460"/>
  <c r="D1155" i="19460"/>
  <c r="E1154" i="19460"/>
  <c r="D1154" i="19460"/>
  <c r="E1153" i="19460"/>
  <c r="D1153" i="19460"/>
  <c r="E1152" i="19460"/>
  <c r="D1152" i="19460"/>
  <c r="E1151" i="19460"/>
  <c r="D1151" i="19460"/>
  <c r="E1150" i="19460"/>
  <c r="D1150" i="19460"/>
  <c r="E1149" i="19460"/>
  <c r="D1149" i="19460"/>
  <c r="E1148" i="19460"/>
  <c r="D1148" i="19460"/>
  <c r="E1147" i="19460"/>
  <c r="D1147" i="19460"/>
  <c r="E1146" i="19460"/>
  <c r="D1146" i="19460"/>
  <c r="C1145" i="19460"/>
  <c r="B1145" i="19460"/>
  <c r="E1143" i="19460"/>
  <c r="D1143" i="19460"/>
  <c r="E1142" i="19460"/>
  <c r="D1142" i="19460"/>
  <c r="E1141" i="19460"/>
  <c r="D1141" i="19460"/>
  <c r="C1140" i="19460"/>
  <c r="B1140" i="19460"/>
  <c r="E1140" i="19460" s="1"/>
  <c r="E1139" i="19460"/>
  <c r="D1139" i="19460"/>
  <c r="E1138" i="19460"/>
  <c r="D1138" i="19460"/>
  <c r="C1137" i="19460"/>
  <c r="B1137" i="19460"/>
  <c r="E1135" i="19460"/>
  <c r="D1135" i="19460"/>
  <c r="E1134" i="19460"/>
  <c r="D1134" i="19460"/>
  <c r="E1133" i="19460"/>
  <c r="D1133" i="19460"/>
  <c r="E1132" i="19460"/>
  <c r="D1132" i="19460"/>
  <c r="E1131" i="19460"/>
  <c r="D1131" i="19460"/>
  <c r="E1130" i="19460"/>
  <c r="D1130" i="19460"/>
  <c r="E1129" i="19460"/>
  <c r="D1129" i="19460"/>
  <c r="E1128" i="19460"/>
  <c r="D1128" i="19460"/>
  <c r="E1127" i="19460"/>
  <c r="D1127" i="19460"/>
  <c r="E1126" i="19460"/>
  <c r="D1126" i="19460"/>
  <c r="B1125" i="19460"/>
  <c r="E1123" i="19460"/>
  <c r="D1123" i="19460"/>
  <c r="E1122" i="19460"/>
  <c r="D1122" i="19460"/>
  <c r="E1121" i="19460"/>
  <c r="D1121" i="19460"/>
  <c r="E1120" i="19460"/>
  <c r="D1120" i="19460"/>
  <c r="E1119" i="19460"/>
  <c r="D1119" i="19460"/>
  <c r="E1118" i="19460"/>
  <c r="D1118" i="19460"/>
  <c r="E1117" i="19460"/>
  <c r="D1117" i="19460"/>
  <c r="E1116" i="19460"/>
  <c r="D1116" i="19460"/>
  <c r="E1115" i="19460"/>
  <c r="D1115" i="19460"/>
  <c r="E1114" i="19460"/>
  <c r="D1114" i="19460"/>
  <c r="E1113" i="19460"/>
  <c r="D1113" i="19460"/>
  <c r="E1112" i="19460"/>
  <c r="D1112" i="19460"/>
  <c r="E1111" i="19460"/>
  <c r="D1111" i="19460"/>
  <c r="E1110" i="19460"/>
  <c r="D1110" i="19460"/>
  <c r="E1109" i="19460"/>
  <c r="D1109" i="19460"/>
  <c r="C1108" i="19460"/>
  <c r="D1108" i="19460" s="1"/>
  <c r="B1108" i="19460"/>
  <c r="D1107" i="19460"/>
  <c r="E1107" i="19460" s="1"/>
  <c r="D1106" i="19460"/>
  <c r="E1106" i="19460" s="1"/>
  <c r="E1105" i="19460"/>
  <c r="D1105" i="19460"/>
  <c r="E1104" i="19460"/>
  <c r="D1104" i="19460"/>
  <c r="E1103" i="19460"/>
  <c r="D1103" i="19460"/>
  <c r="E1102" i="19460"/>
  <c r="D1102" i="19460"/>
  <c r="E1101" i="19460"/>
  <c r="D1101" i="19460"/>
  <c r="E1100" i="19460"/>
  <c r="D1100" i="19460"/>
  <c r="E1099" i="19460"/>
  <c r="D1099" i="19460"/>
  <c r="E1098" i="19460"/>
  <c r="D1098" i="19460"/>
  <c r="E1097" i="19460"/>
  <c r="D1097" i="19460"/>
  <c r="E1096" i="19460"/>
  <c r="D1096" i="19460"/>
  <c r="E1095" i="19460"/>
  <c r="D1095" i="19460"/>
  <c r="E1094" i="19460"/>
  <c r="D1094" i="19460"/>
  <c r="E1093" i="19460"/>
  <c r="D1093" i="19460"/>
  <c r="E1092" i="19460"/>
  <c r="D1092" i="19460"/>
  <c r="E1091" i="19460"/>
  <c r="D1091" i="19460"/>
  <c r="E1090" i="19460"/>
  <c r="D1090" i="19460"/>
  <c r="E1089" i="19460"/>
  <c r="D1089" i="19460"/>
  <c r="E1088" i="19460"/>
  <c r="D1088" i="19460"/>
  <c r="E1087" i="19460"/>
  <c r="D1087" i="19460"/>
  <c r="E1086" i="19460"/>
  <c r="D1086" i="19460"/>
  <c r="E1085" i="19460"/>
  <c r="D1085" i="19460"/>
  <c r="E1084" i="19460"/>
  <c r="D1084" i="19460"/>
  <c r="D1083" i="19460"/>
  <c r="E1083" i="19460" s="1"/>
  <c r="D1082" i="19460"/>
  <c r="E1082" i="19460" s="1"/>
  <c r="C1081" i="19460"/>
  <c r="D1081" i="19460" s="1"/>
  <c r="B1081" i="19460"/>
  <c r="E1079" i="19460"/>
  <c r="D1079" i="19460"/>
  <c r="E1078" i="19460"/>
  <c r="D1078" i="19460"/>
  <c r="E1077" i="19460"/>
  <c r="D1077" i="19460"/>
  <c r="E1076" i="19460"/>
  <c r="D1076" i="19460"/>
  <c r="E1075" i="19460"/>
  <c r="D1075" i="19460"/>
  <c r="E1074" i="19460"/>
  <c r="D1074" i="19460"/>
  <c r="E1073" i="19460"/>
  <c r="D1073" i="19460"/>
  <c r="E1072" i="19460"/>
  <c r="D1072" i="19460"/>
  <c r="E1071" i="19460"/>
  <c r="D1071" i="19460"/>
  <c r="C1070" i="19460"/>
  <c r="B1070" i="19460"/>
  <c r="E1069" i="19460"/>
  <c r="D1069" i="19460"/>
  <c r="E1068" i="19460"/>
  <c r="D1068" i="19460"/>
  <c r="C1067" i="19460"/>
  <c r="B1067" i="19460"/>
  <c r="E1066" i="19460"/>
  <c r="D1066" i="19460"/>
  <c r="E1065" i="19460"/>
  <c r="D1065" i="19460"/>
  <c r="C1064" i="19460"/>
  <c r="B1064" i="19460"/>
  <c r="E1063" i="19460"/>
  <c r="D1063" i="19460"/>
  <c r="E1062" i="19460"/>
  <c r="D1062" i="19460"/>
  <c r="E1061" i="19460"/>
  <c r="D1061" i="19460"/>
  <c r="E1060" i="19460"/>
  <c r="D1060" i="19460"/>
  <c r="E1059" i="19460"/>
  <c r="D1059" i="19460"/>
  <c r="C1058" i="19460"/>
  <c r="B1058" i="19460"/>
  <c r="E1057" i="19460"/>
  <c r="D1057" i="19460"/>
  <c r="E1056" i="19460"/>
  <c r="D1056" i="19460"/>
  <c r="E1055" i="19460"/>
  <c r="D1055" i="19460"/>
  <c r="E1054" i="19460"/>
  <c r="D1054" i="19460"/>
  <c r="E1053" i="19460"/>
  <c r="D1053" i="19460"/>
  <c r="E1052" i="19460"/>
  <c r="D1052" i="19460"/>
  <c r="E1051" i="19460"/>
  <c r="D1051" i="19460"/>
  <c r="E1050" i="19460"/>
  <c r="D1050" i="19460"/>
  <c r="E1049" i="19460"/>
  <c r="D1049" i="19460"/>
  <c r="C1048" i="19460"/>
  <c r="D1048" i="19460" s="1"/>
  <c r="B1048" i="19460"/>
  <c r="E1047" i="19460"/>
  <c r="D1047" i="19460"/>
  <c r="E1046" i="19460"/>
  <c r="D1046" i="19460"/>
  <c r="E1045" i="19460"/>
  <c r="D1045" i="19460"/>
  <c r="E1044" i="19460"/>
  <c r="D1044" i="19460"/>
  <c r="E1043" i="19460"/>
  <c r="D1043" i="19460"/>
  <c r="E1042" i="19460"/>
  <c r="D1042" i="19460"/>
  <c r="C1041" i="19460"/>
  <c r="B1041" i="19460"/>
  <c r="E1039" i="19460"/>
  <c r="D1039" i="19460"/>
  <c r="E1038" i="19460"/>
  <c r="D1038" i="19460"/>
  <c r="C1037" i="19460"/>
  <c r="B1037" i="19460"/>
  <c r="E1036" i="19460"/>
  <c r="D1036" i="19460"/>
  <c r="E1035" i="19460"/>
  <c r="D1035" i="19460"/>
  <c r="E1034" i="19460"/>
  <c r="D1034" i="19460"/>
  <c r="E1033" i="19460"/>
  <c r="D1033" i="19460"/>
  <c r="E1032" i="19460"/>
  <c r="D1032" i="19460"/>
  <c r="C1031" i="19460"/>
  <c r="B1031" i="19460"/>
  <c r="E1030" i="19460"/>
  <c r="D1030" i="19460"/>
  <c r="E1029" i="19460"/>
  <c r="D1029" i="19460"/>
  <c r="E1028" i="19460"/>
  <c r="D1028" i="19460"/>
  <c r="E1027" i="19460"/>
  <c r="D1027" i="19460"/>
  <c r="E1026" i="19460"/>
  <c r="D1026" i="19460"/>
  <c r="E1025" i="19460"/>
  <c r="D1025" i="19460"/>
  <c r="E1024" i="19460"/>
  <c r="D1024" i="19460"/>
  <c r="D1023" i="19460"/>
  <c r="E1023" i="19460" s="1"/>
  <c r="D1022" i="19460"/>
  <c r="E1022" i="19460" s="1"/>
  <c r="C1021" i="19460"/>
  <c r="B1021" i="19460"/>
  <c r="E1019" i="19460"/>
  <c r="D1019" i="19460"/>
  <c r="E1018" i="19460"/>
  <c r="D1018" i="19460"/>
  <c r="E1017" i="19460"/>
  <c r="D1017" i="19460"/>
  <c r="E1016" i="19460"/>
  <c r="D1016" i="19460"/>
  <c r="E1015" i="19460"/>
  <c r="D1015" i="19460"/>
  <c r="C1014" i="19460"/>
  <c r="B1014" i="19460"/>
  <c r="D1013" i="19460"/>
  <c r="E1013" i="19460" s="1"/>
  <c r="E1012" i="19460"/>
  <c r="D1012" i="19460"/>
  <c r="E1011" i="19460"/>
  <c r="D1011" i="19460"/>
  <c r="E1010" i="19460"/>
  <c r="D1010" i="19460"/>
  <c r="E1009" i="19460"/>
  <c r="D1009" i="19460"/>
  <c r="D1008" i="19460"/>
  <c r="E1008" i="19460" s="1"/>
  <c r="D1007" i="19460"/>
  <c r="E1007" i="19460" s="1"/>
  <c r="C1006" i="19460"/>
  <c r="B1006" i="19460"/>
  <c r="E1005" i="19460"/>
  <c r="D1005" i="19460"/>
  <c r="E1004" i="19460"/>
  <c r="D1004" i="19460"/>
  <c r="E1003" i="19460"/>
  <c r="D1003" i="19460"/>
  <c r="E1002" i="19460"/>
  <c r="D1002" i="19460"/>
  <c r="E1001" i="19460"/>
  <c r="D1001" i="19460"/>
  <c r="E1000" i="19460"/>
  <c r="D1000" i="19460"/>
  <c r="C999" i="19460"/>
  <c r="B999" i="19460"/>
  <c r="E998" i="19460"/>
  <c r="D998" i="19460"/>
  <c r="E997" i="19460"/>
  <c r="D997" i="19460"/>
  <c r="E996" i="19460"/>
  <c r="D996" i="19460"/>
  <c r="E995" i="19460"/>
  <c r="D995" i="19460"/>
  <c r="E994" i="19460"/>
  <c r="D994" i="19460"/>
  <c r="E993" i="19460"/>
  <c r="D993" i="19460"/>
  <c r="E992" i="19460"/>
  <c r="D992" i="19460"/>
  <c r="E991" i="19460"/>
  <c r="D991" i="19460"/>
  <c r="E990" i="19460"/>
  <c r="D990" i="19460"/>
  <c r="E989" i="19460"/>
  <c r="D989" i="19460"/>
  <c r="C988" i="19460"/>
  <c r="B988" i="19460"/>
  <c r="E987" i="19460"/>
  <c r="D987" i="19460"/>
  <c r="E986" i="19460"/>
  <c r="D986" i="19460"/>
  <c r="E985" i="19460"/>
  <c r="D985" i="19460"/>
  <c r="E984" i="19460"/>
  <c r="D984" i="19460"/>
  <c r="C983" i="19460"/>
  <c r="D983" i="19460" s="1"/>
  <c r="B983" i="19460"/>
  <c r="D982" i="19460"/>
  <c r="E982" i="19460" s="1"/>
  <c r="E981" i="19460"/>
  <c r="D981" i="19460"/>
  <c r="E980" i="19460"/>
  <c r="D980" i="19460"/>
  <c r="E979" i="19460"/>
  <c r="D979" i="19460"/>
  <c r="E978" i="19460"/>
  <c r="D978" i="19460"/>
  <c r="E977" i="19460"/>
  <c r="D977" i="19460"/>
  <c r="E976" i="19460"/>
  <c r="D976" i="19460"/>
  <c r="E975" i="19460"/>
  <c r="D975" i="19460"/>
  <c r="E974" i="19460"/>
  <c r="D974" i="19460"/>
  <c r="E973" i="19460"/>
  <c r="D973" i="19460"/>
  <c r="E972" i="19460"/>
  <c r="D972" i="19460"/>
  <c r="E971" i="19460"/>
  <c r="D971" i="19460"/>
  <c r="E970" i="19460"/>
  <c r="D970" i="19460"/>
  <c r="E969" i="19460"/>
  <c r="D969" i="19460"/>
  <c r="E968" i="19460"/>
  <c r="D968" i="19460"/>
  <c r="C967" i="19460"/>
  <c r="B967" i="19460"/>
  <c r="E966" i="19460"/>
  <c r="D966" i="19460"/>
  <c r="E965" i="19460"/>
  <c r="D965" i="19460"/>
  <c r="E964" i="19460"/>
  <c r="D964" i="19460"/>
  <c r="E963" i="19460"/>
  <c r="D963" i="19460"/>
  <c r="E962" i="19460"/>
  <c r="D962" i="19460"/>
  <c r="E961" i="19460"/>
  <c r="D961" i="19460"/>
  <c r="E960" i="19460"/>
  <c r="D960" i="19460"/>
  <c r="E959" i="19460"/>
  <c r="D959" i="19460"/>
  <c r="E958" i="19460"/>
  <c r="D958" i="19460"/>
  <c r="C957" i="19460"/>
  <c r="B957" i="19460"/>
  <c r="E955" i="19460"/>
  <c r="D955" i="19460"/>
  <c r="E954" i="19460"/>
  <c r="D954" i="19460"/>
  <c r="C953" i="19460"/>
  <c r="B953" i="19460"/>
  <c r="E953" i="19460" s="1"/>
  <c r="E952" i="19460"/>
  <c r="D952" i="19460"/>
  <c r="E951" i="19460"/>
  <c r="D951" i="19460"/>
  <c r="E950" i="19460"/>
  <c r="D950" i="19460"/>
  <c r="E949" i="19460"/>
  <c r="D949" i="19460"/>
  <c r="C948" i="19460"/>
  <c r="D948" i="19460" s="1"/>
  <c r="B948" i="19460"/>
  <c r="E947" i="19460"/>
  <c r="D947" i="19460"/>
  <c r="E946" i="19460"/>
  <c r="D946" i="19460"/>
  <c r="E945" i="19460"/>
  <c r="D945" i="19460"/>
  <c r="E944" i="19460"/>
  <c r="D944" i="19460"/>
  <c r="E943" i="19460"/>
  <c r="D943" i="19460"/>
  <c r="E942" i="19460"/>
  <c r="D942" i="19460"/>
  <c r="C941" i="19460"/>
  <c r="B941" i="19460"/>
  <c r="E940" i="19460"/>
  <c r="D940" i="19460"/>
  <c r="E939" i="19460"/>
  <c r="D939" i="19460"/>
  <c r="E938" i="19460"/>
  <c r="D938" i="19460"/>
  <c r="E937" i="19460"/>
  <c r="D937" i="19460"/>
  <c r="E936" i="19460"/>
  <c r="D936" i="19460"/>
  <c r="E935" i="19460"/>
  <c r="D935" i="19460"/>
  <c r="E934" i="19460"/>
  <c r="D934" i="19460"/>
  <c r="E933" i="19460"/>
  <c r="D933" i="19460"/>
  <c r="E932" i="19460"/>
  <c r="D932" i="19460"/>
  <c r="C931" i="19460"/>
  <c r="B931" i="19460"/>
  <c r="E930" i="19460"/>
  <c r="D930" i="19460"/>
  <c r="E929" i="19460"/>
  <c r="D929" i="19460"/>
  <c r="E928" i="19460"/>
  <c r="D928" i="19460"/>
  <c r="E927" i="19460"/>
  <c r="D927" i="19460"/>
  <c r="E926" i="19460"/>
  <c r="D926" i="19460"/>
  <c r="E925" i="19460"/>
  <c r="D925" i="19460"/>
  <c r="E924" i="19460"/>
  <c r="D924" i="19460"/>
  <c r="E923" i="19460"/>
  <c r="D923" i="19460"/>
  <c r="E922" i="19460"/>
  <c r="D922" i="19460"/>
  <c r="C921" i="19460"/>
  <c r="B921" i="19460"/>
  <c r="D920" i="19460"/>
  <c r="E920" i="19460" s="1"/>
  <c r="E919" i="19460"/>
  <c r="D919" i="19460"/>
  <c r="E918" i="19460"/>
  <c r="D918" i="19460"/>
  <c r="E917" i="19460"/>
  <c r="D917" i="19460"/>
  <c r="E916" i="19460"/>
  <c r="D916" i="19460"/>
  <c r="E915" i="19460"/>
  <c r="D915" i="19460"/>
  <c r="E914" i="19460"/>
  <c r="D914" i="19460"/>
  <c r="E913" i="19460"/>
  <c r="D913" i="19460"/>
  <c r="E912" i="19460"/>
  <c r="D912" i="19460"/>
  <c r="E911" i="19460"/>
  <c r="D911" i="19460"/>
  <c r="E910" i="19460"/>
  <c r="D910" i="19460"/>
  <c r="E909" i="19460"/>
  <c r="D909" i="19460"/>
  <c r="E908" i="19460"/>
  <c r="D908" i="19460"/>
  <c r="E907" i="19460"/>
  <c r="D907" i="19460"/>
  <c r="E906" i="19460"/>
  <c r="D906" i="19460"/>
  <c r="D905" i="19460"/>
  <c r="E905" i="19460" s="1"/>
  <c r="E904" i="19460"/>
  <c r="D904" i="19460"/>
  <c r="E903" i="19460"/>
  <c r="D903" i="19460"/>
  <c r="E902" i="19460"/>
  <c r="D902" i="19460"/>
  <c r="D901" i="19460"/>
  <c r="E901" i="19460" s="1"/>
  <c r="D900" i="19460"/>
  <c r="E900" i="19460" s="1"/>
  <c r="C899" i="19460"/>
  <c r="B899" i="19460"/>
  <c r="D897" i="19460"/>
  <c r="E897" i="19460" s="1"/>
  <c r="E896" i="19460"/>
  <c r="D896" i="19460"/>
  <c r="C895" i="19460"/>
  <c r="B895" i="19460"/>
  <c r="E894" i="19460"/>
  <c r="D894" i="19460"/>
  <c r="E893" i="19460"/>
  <c r="D893" i="19460"/>
  <c r="E892" i="19460"/>
  <c r="D892" i="19460"/>
  <c r="E891" i="19460"/>
  <c r="D891" i="19460"/>
  <c r="E890" i="19460"/>
  <c r="D890" i="19460"/>
  <c r="D889" i="19460"/>
  <c r="E889" i="19460" s="1"/>
  <c r="D888" i="19460"/>
  <c r="E888" i="19460" s="1"/>
  <c r="E887" i="19460"/>
  <c r="D887" i="19460"/>
  <c r="C886" i="19460"/>
  <c r="B886" i="19460"/>
  <c r="D885" i="19460"/>
  <c r="E885" i="19460" s="1"/>
  <c r="E884" i="19460"/>
  <c r="D884" i="19460"/>
  <c r="E883" i="19460"/>
  <c r="D883" i="19460"/>
  <c r="D882" i="19460"/>
  <c r="E882" i="19460" s="1"/>
  <c r="E881" i="19460"/>
  <c r="D881" i="19460"/>
  <c r="D880" i="19460"/>
  <c r="E880" i="19460" s="1"/>
  <c r="C879" i="19460"/>
  <c r="B879" i="19460"/>
  <c r="D878" i="19460"/>
  <c r="E878" i="19460" s="1"/>
  <c r="E877" i="19460"/>
  <c r="D877" i="19460"/>
  <c r="E876" i="19460"/>
  <c r="D876" i="19460"/>
  <c r="E875" i="19460"/>
  <c r="D875" i="19460"/>
  <c r="E874" i="19460"/>
  <c r="D874" i="19460"/>
  <c r="E873" i="19460"/>
  <c r="D873" i="19460"/>
  <c r="E872" i="19460"/>
  <c r="D872" i="19460"/>
  <c r="E871" i="19460"/>
  <c r="D871" i="19460"/>
  <c r="E870" i="19460"/>
  <c r="D870" i="19460"/>
  <c r="E869" i="19460"/>
  <c r="D869" i="19460"/>
  <c r="C868" i="19460"/>
  <c r="B868" i="19460"/>
  <c r="B867" i="19460"/>
  <c r="E866" i="19460"/>
  <c r="D866" i="19460"/>
  <c r="E865" i="19460"/>
  <c r="D865" i="19460"/>
  <c r="E864" i="19460"/>
  <c r="D864" i="19460"/>
  <c r="E863" i="19460"/>
  <c r="D863" i="19460"/>
  <c r="E862" i="19460"/>
  <c r="D862" i="19460"/>
  <c r="E861" i="19460"/>
  <c r="D861" i="19460"/>
  <c r="E860" i="19460"/>
  <c r="D860" i="19460"/>
  <c r="E859" i="19460"/>
  <c r="D859" i="19460"/>
  <c r="E858" i="19460"/>
  <c r="D858" i="19460"/>
  <c r="E857" i="19460"/>
  <c r="D857" i="19460"/>
  <c r="E856" i="19460"/>
  <c r="D856" i="19460"/>
  <c r="E855" i="19460"/>
  <c r="D855" i="19460"/>
  <c r="D854" i="19460"/>
  <c r="E854" i="19460" s="1"/>
  <c r="E853" i="19460"/>
  <c r="D853" i="19460"/>
  <c r="E852" i="19460"/>
  <c r="D852" i="19460"/>
  <c r="E851" i="19460"/>
  <c r="D851" i="19460"/>
  <c r="E850" i="19460"/>
  <c r="D850" i="19460"/>
  <c r="E849" i="19460"/>
  <c r="D849" i="19460"/>
  <c r="E848" i="19460"/>
  <c r="D848" i="19460"/>
  <c r="E847" i="19460"/>
  <c r="D847" i="19460"/>
  <c r="E846" i="19460"/>
  <c r="D846" i="19460"/>
  <c r="E845" i="19460"/>
  <c r="D845" i="19460"/>
  <c r="D844" i="19460"/>
  <c r="E844" i="19460" s="1"/>
  <c r="E843" i="19460"/>
  <c r="D843" i="19460"/>
  <c r="D842" i="19460"/>
  <c r="E842" i="19460" s="1"/>
  <c r="D841" i="19460"/>
  <c r="E841" i="19460" s="1"/>
  <c r="C840" i="19460"/>
  <c r="B840" i="19460"/>
  <c r="E839" i="19460"/>
  <c r="D839" i="19460"/>
  <c r="E838" i="19460"/>
  <c r="D838" i="19460"/>
  <c r="E837" i="19460"/>
  <c r="D837" i="19460"/>
  <c r="E836" i="19460"/>
  <c r="D836" i="19460"/>
  <c r="E835" i="19460"/>
  <c r="D835" i="19460"/>
  <c r="E834" i="19460"/>
  <c r="D834" i="19460"/>
  <c r="E833" i="19460"/>
  <c r="D833" i="19460"/>
  <c r="E832" i="19460"/>
  <c r="D832" i="19460"/>
  <c r="E831" i="19460"/>
  <c r="D831" i="19460"/>
  <c r="E830" i="19460"/>
  <c r="D830" i="19460"/>
  <c r="E829" i="19460"/>
  <c r="D829" i="19460"/>
  <c r="E828" i="19460"/>
  <c r="D828" i="19460"/>
  <c r="E827" i="19460"/>
  <c r="D827" i="19460"/>
  <c r="E826" i="19460"/>
  <c r="D826" i="19460"/>
  <c r="E825" i="19460"/>
  <c r="D825" i="19460"/>
  <c r="E824" i="19460"/>
  <c r="D824" i="19460"/>
  <c r="E823" i="19460"/>
  <c r="D823" i="19460"/>
  <c r="E822" i="19460"/>
  <c r="D822" i="19460"/>
  <c r="E821" i="19460"/>
  <c r="D821" i="19460"/>
  <c r="E820" i="19460"/>
  <c r="D820" i="19460"/>
  <c r="E819" i="19460"/>
  <c r="D819" i="19460"/>
  <c r="C818" i="19460"/>
  <c r="B818" i="19460"/>
  <c r="E817" i="19460"/>
  <c r="D817" i="19460"/>
  <c r="D816" i="19460"/>
  <c r="E816" i="19460" s="1"/>
  <c r="E815" i="19460"/>
  <c r="D815" i="19460"/>
  <c r="E814" i="19460"/>
  <c r="D814" i="19460"/>
  <c r="E813" i="19460"/>
  <c r="D813" i="19460"/>
  <c r="E812" i="19460"/>
  <c r="D812" i="19460"/>
  <c r="E811" i="19460"/>
  <c r="D811" i="19460"/>
  <c r="E810" i="19460"/>
  <c r="D810" i="19460"/>
  <c r="E809" i="19460"/>
  <c r="D809" i="19460"/>
  <c r="E808" i="19460"/>
  <c r="D808" i="19460"/>
  <c r="E807" i="19460"/>
  <c r="D807" i="19460"/>
  <c r="E806" i="19460"/>
  <c r="D806" i="19460"/>
  <c r="E805" i="19460"/>
  <c r="D805" i="19460"/>
  <c r="E804" i="19460"/>
  <c r="D804" i="19460"/>
  <c r="D803" i="19460"/>
  <c r="E803" i="19460" s="1"/>
  <c r="D802" i="19460"/>
  <c r="E802" i="19460" s="1"/>
  <c r="E801" i="19460"/>
  <c r="D801" i="19460"/>
  <c r="E800" i="19460"/>
  <c r="D800" i="19460"/>
  <c r="D799" i="19460"/>
  <c r="E799" i="19460" s="1"/>
  <c r="E798" i="19460"/>
  <c r="D798" i="19460"/>
  <c r="E797" i="19460"/>
  <c r="D797" i="19460"/>
  <c r="B796" i="19460"/>
  <c r="E795" i="19460"/>
  <c r="D795" i="19460"/>
  <c r="D794" i="19460"/>
  <c r="E794" i="19460" s="1"/>
  <c r="D793" i="19460"/>
  <c r="E793" i="19460" s="1"/>
  <c r="C792" i="19460"/>
  <c r="E790" i="19460"/>
  <c r="D790" i="19460"/>
  <c r="E789" i="19460"/>
  <c r="D789" i="19460"/>
  <c r="E788" i="19460"/>
  <c r="D788" i="19460"/>
  <c r="E787" i="19460"/>
  <c r="D787" i="19460"/>
  <c r="E786" i="19460"/>
  <c r="D786" i="19460"/>
  <c r="C785" i="19460"/>
  <c r="B785" i="19460"/>
  <c r="E785" i="19460" s="1"/>
  <c r="E784" i="19460"/>
  <c r="D784" i="19460"/>
  <c r="D783" i="19460"/>
  <c r="E783" i="19460" s="1"/>
  <c r="E782" i="19460"/>
  <c r="D782" i="19460"/>
  <c r="E781" i="19460"/>
  <c r="D781" i="19460"/>
  <c r="E780" i="19460"/>
  <c r="D780" i="19460"/>
  <c r="E779" i="19460"/>
  <c r="D779" i="19460"/>
  <c r="E778" i="19460"/>
  <c r="D778" i="19460"/>
  <c r="E777" i="19460"/>
  <c r="D777" i="19460"/>
  <c r="E776" i="19460"/>
  <c r="D776" i="19460"/>
  <c r="D775" i="19460"/>
  <c r="E775" i="19460" s="1"/>
  <c r="D774" i="19460"/>
  <c r="E774" i="19460" s="1"/>
  <c r="C773" i="19460"/>
  <c r="C772" i="19460" s="1"/>
  <c r="B773" i="19460"/>
  <c r="E771" i="19460"/>
  <c r="D771" i="19460"/>
  <c r="E770" i="19460"/>
  <c r="D770" i="19460"/>
  <c r="E769" i="19460"/>
  <c r="D769" i="19460"/>
  <c r="E768" i="19460"/>
  <c r="D768" i="19460"/>
  <c r="E767" i="19460"/>
  <c r="D767" i="19460"/>
  <c r="E766" i="19460"/>
  <c r="D766" i="19460"/>
  <c r="E765" i="19460"/>
  <c r="D765" i="19460"/>
  <c r="E764" i="19460"/>
  <c r="D764" i="19460"/>
  <c r="E763" i="19460"/>
  <c r="D763" i="19460"/>
  <c r="E762" i="19460"/>
  <c r="D762" i="19460"/>
  <c r="E761" i="19460"/>
  <c r="D761" i="19460"/>
  <c r="C760" i="19460"/>
  <c r="B760" i="19460"/>
  <c r="E759" i="19460"/>
  <c r="D759" i="19460"/>
  <c r="E758" i="19460"/>
  <c r="D758" i="19460"/>
  <c r="E757" i="19460"/>
  <c r="D757" i="19460"/>
  <c r="E756" i="19460"/>
  <c r="D756" i="19460"/>
  <c r="E755" i="19460"/>
  <c r="D755" i="19460"/>
  <c r="E754" i="19460"/>
  <c r="D754" i="19460"/>
  <c r="E753" i="19460"/>
  <c r="D753" i="19460"/>
  <c r="C752" i="19460"/>
  <c r="B752" i="19460"/>
  <c r="E751" i="19460"/>
  <c r="D751" i="19460"/>
  <c r="E750" i="19460"/>
  <c r="D750" i="19460"/>
  <c r="E749" i="19460"/>
  <c r="D749" i="19460"/>
  <c r="E748" i="19460"/>
  <c r="D748" i="19460"/>
  <c r="C747" i="19460"/>
  <c r="B747" i="19460"/>
  <c r="E746" i="19460"/>
  <c r="D746" i="19460"/>
  <c r="E745" i="19460"/>
  <c r="D745" i="19460"/>
  <c r="C744" i="19460"/>
  <c r="B744" i="19460"/>
  <c r="E743" i="19460"/>
  <c r="D743" i="19460"/>
  <c r="E742" i="19460"/>
  <c r="D742" i="19460"/>
  <c r="E741" i="19460"/>
  <c r="D741" i="19460"/>
  <c r="E740" i="19460"/>
  <c r="D740" i="19460"/>
  <c r="E739" i="19460"/>
  <c r="D739" i="19460"/>
  <c r="C738" i="19460"/>
  <c r="B738" i="19460"/>
  <c r="E737" i="19460"/>
  <c r="D737" i="19460"/>
  <c r="E736" i="19460"/>
  <c r="D736" i="19460"/>
  <c r="E735" i="19460"/>
  <c r="D735" i="19460"/>
  <c r="E734" i="19460"/>
  <c r="D734" i="19460"/>
  <c r="E733" i="19460"/>
  <c r="D733" i="19460"/>
  <c r="E732" i="19460"/>
  <c r="D732" i="19460"/>
  <c r="C731" i="19460"/>
  <c r="B731" i="19460"/>
  <c r="E730" i="19460"/>
  <c r="D730" i="19460"/>
  <c r="E729" i="19460"/>
  <c r="D729" i="19460"/>
  <c r="E728" i="19460"/>
  <c r="D728" i="19460"/>
  <c r="E727" i="19460"/>
  <c r="D727" i="19460"/>
  <c r="E726" i="19460"/>
  <c r="D726" i="19460"/>
  <c r="E725" i="19460"/>
  <c r="D725" i="19460"/>
  <c r="C724" i="19460"/>
  <c r="D724" i="19460" s="1"/>
  <c r="B724" i="19460"/>
  <c r="E723" i="19460"/>
  <c r="D723" i="19460"/>
  <c r="E722" i="19460"/>
  <c r="D722" i="19460"/>
  <c r="E721" i="19460"/>
  <c r="D721" i="19460"/>
  <c r="E720" i="19460"/>
  <c r="D720" i="19460"/>
  <c r="E719" i="19460"/>
  <c r="D719" i="19460"/>
  <c r="E718" i="19460"/>
  <c r="D718" i="19460"/>
  <c r="E717" i="19460"/>
  <c r="D717" i="19460"/>
  <c r="E716" i="19460"/>
  <c r="D716" i="19460"/>
  <c r="C715" i="19460"/>
  <c r="B715" i="19460"/>
  <c r="E714" i="19460"/>
  <c r="D714" i="19460"/>
  <c r="E713" i="19460"/>
  <c r="D713" i="19460"/>
  <c r="E712" i="19460"/>
  <c r="D712" i="19460"/>
  <c r="C711" i="19460"/>
  <c r="B711" i="19460"/>
  <c r="E710" i="19460"/>
  <c r="D710" i="19460"/>
  <c r="E709" i="19460"/>
  <c r="D709" i="19460"/>
  <c r="E708" i="19460"/>
  <c r="D708" i="19460"/>
  <c r="E707" i="19460"/>
  <c r="D707" i="19460"/>
  <c r="E706" i="19460"/>
  <c r="D706" i="19460"/>
  <c r="E705" i="19460"/>
  <c r="D705" i="19460"/>
  <c r="E704" i="19460"/>
  <c r="D704" i="19460"/>
  <c r="E703" i="19460"/>
  <c r="D703" i="19460"/>
  <c r="E702" i="19460"/>
  <c r="D702" i="19460"/>
  <c r="C701" i="19460"/>
  <c r="B701" i="19460"/>
  <c r="E701" i="19460" s="1"/>
  <c r="E699" i="19460"/>
  <c r="D699" i="19460"/>
  <c r="E698" i="19460"/>
  <c r="D698" i="19460"/>
  <c r="D697" i="19460"/>
  <c r="E697" i="19460" s="1"/>
  <c r="D696" i="19460"/>
  <c r="E696" i="19460" s="1"/>
  <c r="E695" i="19460"/>
  <c r="D695" i="19460"/>
  <c r="E694" i="19460"/>
  <c r="D694" i="19460"/>
  <c r="E693" i="19460"/>
  <c r="D693" i="19460"/>
  <c r="E692" i="19460"/>
  <c r="D692" i="19460"/>
  <c r="D691" i="19460"/>
  <c r="E691" i="19460" s="1"/>
  <c r="D690" i="19460"/>
  <c r="E690" i="19460" s="1"/>
  <c r="C689" i="19460"/>
  <c r="B689" i="19460"/>
  <c r="E688" i="19460"/>
  <c r="D688" i="19460"/>
  <c r="E687" i="19460"/>
  <c r="D687" i="19460"/>
  <c r="C686" i="19460"/>
  <c r="B686" i="19460"/>
  <c r="E685" i="19460"/>
  <c r="D685" i="19460"/>
  <c r="E684" i="19460"/>
  <c r="D684" i="19460"/>
  <c r="D683" i="19460"/>
  <c r="E683" i="19460" s="1"/>
  <c r="C682" i="19460"/>
  <c r="B682" i="19460"/>
  <c r="E681" i="19460"/>
  <c r="D681" i="19460"/>
  <c r="D680" i="19460"/>
  <c r="E680" i="19460" s="1"/>
  <c r="E679" i="19460"/>
  <c r="D679" i="19460"/>
  <c r="C678" i="19460"/>
  <c r="B678" i="19460"/>
  <c r="E677" i="19460"/>
  <c r="D677" i="19460"/>
  <c r="D676" i="19460"/>
  <c r="E676" i="19460" s="1"/>
  <c r="D675" i="19460"/>
  <c r="E675" i="19460" s="1"/>
  <c r="B674" i="19460"/>
  <c r="C673" i="19460"/>
  <c r="D672" i="19460"/>
  <c r="E672" i="19460" s="1"/>
  <c r="D671" i="19460"/>
  <c r="E671" i="19460" s="1"/>
  <c r="E670" i="19460"/>
  <c r="D670" i="19460"/>
  <c r="C669" i="19460"/>
  <c r="B669" i="19460"/>
  <c r="E668" i="19460"/>
  <c r="D668" i="19460"/>
  <c r="E667" i="19460"/>
  <c r="D667" i="19460"/>
  <c r="C666" i="19460"/>
  <c r="B666" i="19460"/>
  <c r="E665" i="19460"/>
  <c r="D665" i="19460"/>
  <c r="E664" i="19460"/>
  <c r="D664" i="19460"/>
  <c r="E663" i="19460"/>
  <c r="D663" i="19460"/>
  <c r="D662" i="19460"/>
  <c r="E662" i="19460" s="1"/>
  <c r="E661" i="19460"/>
  <c r="D661" i="19460"/>
  <c r="E660" i="19460"/>
  <c r="D660" i="19460"/>
  <c r="E659" i="19460"/>
  <c r="D659" i="19460"/>
  <c r="E658" i="19460"/>
  <c r="D658" i="19460"/>
  <c r="E657" i="19460"/>
  <c r="D657" i="19460"/>
  <c r="D656" i="19460"/>
  <c r="E656" i="19460" s="1"/>
  <c r="D655" i="19460"/>
  <c r="E655" i="19460" s="1"/>
  <c r="C654" i="19460"/>
  <c r="B654" i="19460"/>
  <c r="D653" i="19460"/>
  <c r="E653" i="19460" s="1"/>
  <c r="E652" i="19460"/>
  <c r="D652" i="19460"/>
  <c r="E651" i="19460"/>
  <c r="D651" i="19460"/>
  <c r="E650" i="19460"/>
  <c r="D650" i="19460"/>
  <c r="E649" i="19460"/>
  <c r="D649" i="19460"/>
  <c r="E648" i="19460"/>
  <c r="D648" i="19460"/>
  <c r="E647" i="19460"/>
  <c r="D647" i="19460"/>
  <c r="E646" i="19460"/>
  <c r="D646" i="19460"/>
  <c r="E645" i="19460"/>
  <c r="D645" i="19460"/>
  <c r="E644" i="19460"/>
  <c r="D644" i="19460"/>
  <c r="E643" i="19460"/>
  <c r="D643" i="19460"/>
  <c r="E642" i="19460"/>
  <c r="D642" i="19460"/>
  <c r="E641" i="19460"/>
  <c r="D641" i="19460"/>
  <c r="E640" i="19460"/>
  <c r="D640" i="19460"/>
  <c r="E639" i="19460"/>
  <c r="D639" i="19460"/>
  <c r="E638" i="19460"/>
  <c r="D638" i="19460"/>
  <c r="E637" i="19460"/>
  <c r="D637" i="19460"/>
  <c r="D636" i="19460"/>
  <c r="E636" i="19460" s="1"/>
  <c r="C635" i="19460"/>
  <c r="B635" i="19460"/>
  <c r="E634" i="19460"/>
  <c r="D634" i="19460"/>
  <c r="E633" i="19460"/>
  <c r="D633" i="19460"/>
  <c r="D632" i="19460"/>
  <c r="E632" i="19460" s="1"/>
  <c r="D631" i="19460"/>
  <c r="E631" i="19460" s="1"/>
  <c r="C630" i="19460"/>
  <c r="B630" i="19460"/>
  <c r="E628" i="19460"/>
  <c r="D628" i="19460"/>
  <c r="E627" i="19460"/>
  <c r="D627" i="19460"/>
  <c r="E626" i="19460"/>
  <c r="D626" i="19460"/>
  <c r="C625" i="19460"/>
  <c r="B625" i="19460"/>
  <c r="D624" i="19460"/>
  <c r="E624" i="19460" s="1"/>
  <c r="D623" i="19460"/>
  <c r="E623" i="19460" s="1"/>
  <c r="E622" i="19460"/>
  <c r="D622" i="19460"/>
  <c r="E621" i="19460"/>
  <c r="D621" i="19460"/>
  <c r="E620" i="19460"/>
  <c r="D620" i="19460"/>
  <c r="D619" i="19460"/>
  <c r="E619" i="19460" s="1"/>
  <c r="D618" i="19460"/>
  <c r="E618" i="19460" s="1"/>
  <c r="C617" i="19460"/>
  <c r="B617" i="19460"/>
  <c r="E616" i="19460"/>
  <c r="D616" i="19460"/>
  <c r="E615" i="19460"/>
  <c r="D615" i="19460"/>
  <c r="E614" i="19460"/>
  <c r="D614" i="19460"/>
  <c r="C613" i="19460"/>
  <c r="B613" i="19460"/>
  <c r="E612" i="19460"/>
  <c r="D612" i="19460"/>
  <c r="D611" i="19460"/>
  <c r="E611" i="19460" s="1"/>
  <c r="D610" i="19460"/>
  <c r="E610" i="19460" s="1"/>
  <c r="C609" i="19460"/>
  <c r="B609" i="19460"/>
  <c r="E608" i="19460"/>
  <c r="D608" i="19460"/>
  <c r="E607" i="19460"/>
  <c r="D607" i="19460"/>
  <c r="C606" i="19460"/>
  <c r="B606" i="19460"/>
  <c r="E605" i="19460"/>
  <c r="D605" i="19460"/>
  <c r="E604" i="19460"/>
  <c r="D604" i="19460"/>
  <c r="C603" i="19460"/>
  <c r="B603" i="19460"/>
  <c r="E602" i="19460"/>
  <c r="D602" i="19460"/>
  <c r="E601" i="19460"/>
  <c r="D601" i="19460"/>
  <c r="C600" i="19460"/>
  <c r="B600" i="19460"/>
  <c r="E599" i="19460"/>
  <c r="D599" i="19460"/>
  <c r="E598" i="19460"/>
  <c r="D598" i="19460"/>
  <c r="C597" i="19460"/>
  <c r="B597" i="19460"/>
  <c r="D596" i="19460"/>
  <c r="E596" i="19460" s="1"/>
  <c r="E595" i="19460"/>
  <c r="D595" i="19460"/>
  <c r="C594" i="19460"/>
  <c r="B594" i="19460"/>
  <c r="E593" i="19460"/>
  <c r="D593" i="19460"/>
  <c r="E592" i="19460"/>
  <c r="D592" i="19460"/>
  <c r="E591" i="19460"/>
  <c r="D591" i="19460"/>
  <c r="E590" i="19460"/>
  <c r="D590" i="19460"/>
  <c r="C589" i="19460"/>
  <c r="B589" i="19460"/>
  <c r="E588" i="19460"/>
  <c r="D588" i="19460"/>
  <c r="D587" i="19460"/>
  <c r="E587" i="19460" s="1"/>
  <c r="E586" i="19460"/>
  <c r="D586" i="19460"/>
  <c r="E585" i="19460"/>
  <c r="D585" i="19460"/>
  <c r="E584" i="19460"/>
  <c r="D584" i="19460"/>
  <c r="E583" i="19460"/>
  <c r="D583" i="19460"/>
  <c r="E582" i="19460"/>
  <c r="D582" i="19460"/>
  <c r="D581" i="19460"/>
  <c r="E581" i="19460" s="1"/>
  <c r="C580" i="19460"/>
  <c r="B580" i="19460"/>
  <c r="E579" i="19460"/>
  <c r="D579" i="19460"/>
  <c r="E578" i="19460"/>
  <c r="D578" i="19460"/>
  <c r="E577" i="19460"/>
  <c r="D577" i="19460"/>
  <c r="D576" i="19460"/>
  <c r="E576" i="19460" s="1"/>
  <c r="E575" i="19460"/>
  <c r="D575" i="19460"/>
  <c r="D574" i="19460"/>
  <c r="E574" i="19460" s="1"/>
  <c r="E573" i="19460"/>
  <c r="D573" i="19460"/>
  <c r="C572" i="19460"/>
  <c r="B572" i="19460"/>
  <c r="D571" i="19460"/>
  <c r="E571" i="19460" s="1"/>
  <c r="E570" i="19460"/>
  <c r="D570" i="19460"/>
  <c r="E569" i="19460"/>
  <c r="D569" i="19460"/>
  <c r="E568" i="19460"/>
  <c r="D568" i="19460"/>
  <c r="E567" i="19460"/>
  <c r="D567" i="19460"/>
  <c r="E566" i="19460"/>
  <c r="D566" i="19460"/>
  <c r="C565" i="19460"/>
  <c r="B565" i="19460"/>
  <c r="D564" i="19460"/>
  <c r="E564" i="19460" s="1"/>
  <c r="D563" i="19460"/>
  <c r="E563" i="19460" s="1"/>
  <c r="E562" i="19460"/>
  <c r="D562" i="19460"/>
  <c r="E561" i="19460"/>
  <c r="D561" i="19460"/>
  <c r="D560" i="19460"/>
  <c r="E560" i="19460" s="1"/>
  <c r="E559" i="19460"/>
  <c r="D559" i="19460"/>
  <c r="B558" i="19460"/>
  <c r="E557" i="19460"/>
  <c r="D557" i="19460"/>
  <c r="C556" i="19460"/>
  <c r="D555" i="19460"/>
  <c r="E555" i="19460" s="1"/>
  <c r="E554" i="19460"/>
  <c r="D554" i="19460"/>
  <c r="E553" i="19460"/>
  <c r="D553" i="19460"/>
  <c r="E552" i="19460"/>
  <c r="D552" i="19460"/>
  <c r="E551" i="19460"/>
  <c r="D551" i="19460"/>
  <c r="E550" i="19460"/>
  <c r="D550" i="19460"/>
  <c r="E549" i="19460"/>
  <c r="D549" i="19460"/>
  <c r="E548" i="19460"/>
  <c r="D548" i="19460"/>
  <c r="E547" i="19460"/>
  <c r="D547" i="19460"/>
  <c r="C546" i="19460"/>
  <c r="B546" i="19460"/>
  <c r="E545" i="19460"/>
  <c r="D545" i="19460"/>
  <c r="E544" i="19460"/>
  <c r="D544" i="19460"/>
  <c r="E543" i="19460"/>
  <c r="D543" i="19460"/>
  <c r="C542" i="19460"/>
  <c r="B542" i="19460"/>
  <c r="E542" i="19460" s="1"/>
  <c r="E541" i="19460"/>
  <c r="D541" i="19460"/>
  <c r="E540" i="19460"/>
  <c r="D540" i="19460"/>
  <c r="D539" i="19460"/>
  <c r="E539" i="19460" s="1"/>
  <c r="D538" i="19460"/>
  <c r="E538" i="19460" s="1"/>
  <c r="C537" i="19460"/>
  <c r="B537" i="19460"/>
  <c r="E536" i="19460"/>
  <c r="D536" i="19460"/>
  <c r="E535" i="19460"/>
  <c r="D535" i="19460"/>
  <c r="E534" i="19460"/>
  <c r="D534" i="19460"/>
  <c r="C533" i="19460"/>
  <c r="E532" i="19460"/>
  <c r="D532" i="19460"/>
  <c r="C531" i="19460"/>
  <c r="B531" i="19460"/>
  <c r="E530" i="19460"/>
  <c r="D530" i="19460"/>
  <c r="E529" i="19460"/>
  <c r="D529" i="19460"/>
  <c r="E528" i="19460"/>
  <c r="D528" i="19460"/>
  <c r="E527" i="19460"/>
  <c r="D527" i="19460"/>
  <c r="E526" i="19460"/>
  <c r="D526" i="19460"/>
  <c r="D525" i="19460"/>
  <c r="E525" i="19460" s="1"/>
  <c r="D524" i="19460"/>
  <c r="E524" i="19460" s="1"/>
  <c r="C523" i="19460"/>
  <c r="D523" i="19460" s="1"/>
  <c r="B523" i="19460"/>
  <c r="D522" i="19460"/>
  <c r="E522" i="19460" s="1"/>
  <c r="D521" i="19460"/>
  <c r="E521" i="19460" s="1"/>
  <c r="E520" i="19460"/>
  <c r="D520" i="19460"/>
  <c r="E519" i="19460"/>
  <c r="D519" i="19460"/>
  <c r="E518" i="19460"/>
  <c r="D518" i="19460"/>
  <c r="E517" i="19460"/>
  <c r="D517" i="19460"/>
  <c r="E516" i="19460"/>
  <c r="D516" i="19460"/>
  <c r="E515" i="19460"/>
  <c r="D515" i="19460"/>
  <c r="E514" i="19460"/>
  <c r="D514" i="19460"/>
  <c r="E513" i="19460"/>
  <c r="D513" i="19460"/>
  <c r="E512" i="19460"/>
  <c r="D512" i="19460"/>
  <c r="E511" i="19460"/>
  <c r="D511" i="19460"/>
  <c r="E510" i="19460"/>
  <c r="D510" i="19460"/>
  <c r="D509" i="19460"/>
  <c r="E509" i="19460" s="1"/>
  <c r="E508" i="19460"/>
  <c r="D508" i="19460"/>
  <c r="E507" i="19460"/>
  <c r="D507" i="19460"/>
  <c r="D506" i="19460"/>
  <c r="E506" i="19460" s="1"/>
  <c r="D505" i="19460"/>
  <c r="E505" i="19460" s="1"/>
  <c r="C504" i="19460"/>
  <c r="B504" i="19460"/>
  <c r="E502" i="19460"/>
  <c r="D502" i="19460"/>
  <c r="E501" i="19460"/>
  <c r="D501" i="19460"/>
  <c r="E500" i="19460"/>
  <c r="D500" i="19460"/>
  <c r="C499" i="19460"/>
  <c r="B499" i="19460"/>
  <c r="E498" i="19460"/>
  <c r="D498" i="19460"/>
  <c r="E497" i="19460"/>
  <c r="D497" i="19460"/>
  <c r="E496" i="19460"/>
  <c r="D496" i="19460"/>
  <c r="E495" i="19460"/>
  <c r="D495" i="19460"/>
  <c r="E494" i="19460"/>
  <c r="D494" i="19460"/>
  <c r="E493" i="19460"/>
  <c r="D493" i="19460"/>
  <c r="E492" i="19460"/>
  <c r="D492" i="19460"/>
  <c r="C491" i="19460"/>
  <c r="B491" i="19460"/>
  <c r="E490" i="19460"/>
  <c r="D490" i="19460"/>
  <c r="E489" i="19460"/>
  <c r="D489" i="19460"/>
  <c r="E488" i="19460"/>
  <c r="D488" i="19460"/>
  <c r="E487" i="19460"/>
  <c r="D487" i="19460"/>
  <c r="E486" i="19460"/>
  <c r="D486" i="19460"/>
  <c r="E485" i="19460"/>
  <c r="D485" i="19460"/>
  <c r="E484" i="19460"/>
  <c r="D484" i="19460"/>
  <c r="E483" i="19460"/>
  <c r="D483" i="19460"/>
  <c r="C482" i="19460"/>
  <c r="B482" i="19460"/>
  <c r="E481" i="19460"/>
  <c r="D481" i="19460"/>
  <c r="E480" i="19460"/>
  <c r="D480" i="19460"/>
  <c r="E479" i="19460"/>
  <c r="D479" i="19460"/>
  <c r="E478" i="19460"/>
  <c r="D478" i="19460"/>
  <c r="E477" i="19460"/>
  <c r="D477" i="19460"/>
  <c r="E476" i="19460"/>
  <c r="D476" i="19460"/>
  <c r="E475" i="19460"/>
  <c r="D475" i="19460"/>
  <c r="E474" i="19460"/>
  <c r="D474" i="19460"/>
  <c r="E473" i="19460"/>
  <c r="D473" i="19460"/>
  <c r="E472" i="19460"/>
  <c r="D472" i="19460"/>
  <c r="C471" i="19460"/>
  <c r="B471" i="19460"/>
  <c r="E470" i="19460"/>
  <c r="D470" i="19460"/>
  <c r="E469" i="19460"/>
  <c r="D469" i="19460"/>
  <c r="E468" i="19460"/>
  <c r="D468" i="19460"/>
  <c r="E467" i="19460"/>
  <c r="D467" i="19460"/>
  <c r="E466" i="19460"/>
  <c r="D466" i="19460"/>
  <c r="E465" i="19460"/>
  <c r="D465" i="19460"/>
  <c r="E464" i="19460"/>
  <c r="D464" i="19460"/>
  <c r="C463" i="19460"/>
  <c r="B463" i="19460"/>
  <c r="D462" i="19460"/>
  <c r="E462" i="19460" s="1"/>
  <c r="E461" i="19460"/>
  <c r="D461" i="19460"/>
  <c r="E460" i="19460"/>
  <c r="D460" i="19460"/>
  <c r="E459" i="19460"/>
  <c r="D459" i="19460"/>
  <c r="E458" i="19460"/>
  <c r="D458" i="19460"/>
  <c r="E457" i="19460"/>
  <c r="D457" i="19460"/>
  <c r="E456" i="19460"/>
  <c r="D456" i="19460"/>
  <c r="E455" i="19460"/>
  <c r="D455" i="19460"/>
  <c r="E454" i="19460"/>
  <c r="D454" i="19460"/>
  <c r="E453" i="19460"/>
  <c r="D453" i="19460"/>
  <c r="E452" i="19460"/>
  <c r="D452" i="19460"/>
  <c r="E451" i="19460"/>
  <c r="D451" i="19460"/>
  <c r="E450" i="19460"/>
  <c r="D450" i="19460"/>
  <c r="D449" i="19460"/>
  <c r="E449" i="19460" s="1"/>
  <c r="D448" i="19460"/>
  <c r="E448" i="19460" s="1"/>
  <c r="C447" i="19460"/>
  <c r="B447" i="19460"/>
  <c r="E445" i="19460"/>
  <c r="D445" i="19460"/>
  <c r="E444" i="19460"/>
  <c r="D444" i="19460"/>
  <c r="E443" i="19460"/>
  <c r="D443" i="19460"/>
  <c r="E442" i="19460"/>
  <c r="D442" i="19460"/>
  <c r="C441" i="19460"/>
  <c r="B441" i="19460"/>
  <c r="E440" i="19460"/>
  <c r="D440" i="19460"/>
  <c r="E439" i="19460"/>
  <c r="D439" i="19460"/>
  <c r="E438" i="19460"/>
  <c r="D438" i="19460"/>
  <c r="C437" i="19460"/>
  <c r="B437" i="19460"/>
  <c r="E436" i="19460"/>
  <c r="D436" i="19460"/>
  <c r="E435" i="19460"/>
  <c r="D435" i="19460"/>
  <c r="E434" i="19460"/>
  <c r="D434" i="19460"/>
  <c r="C433" i="19460"/>
  <c r="B433" i="19460"/>
  <c r="E432" i="19460"/>
  <c r="D432" i="19460"/>
  <c r="E431" i="19460"/>
  <c r="D431" i="19460"/>
  <c r="E430" i="19460"/>
  <c r="D430" i="19460"/>
  <c r="E429" i="19460"/>
  <c r="D429" i="19460"/>
  <c r="E428" i="19460"/>
  <c r="D428" i="19460"/>
  <c r="D427" i="19460"/>
  <c r="E427" i="19460" s="1"/>
  <c r="C426" i="19460"/>
  <c r="B426" i="19460"/>
  <c r="E425" i="19460"/>
  <c r="D425" i="19460"/>
  <c r="E424" i="19460"/>
  <c r="D424" i="19460"/>
  <c r="E423" i="19460"/>
  <c r="D423" i="19460"/>
  <c r="E422" i="19460"/>
  <c r="D422" i="19460"/>
  <c r="C421" i="19460"/>
  <c r="B421" i="19460"/>
  <c r="E420" i="19460"/>
  <c r="D420" i="19460"/>
  <c r="E419" i="19460"/>
  <c r="D419" i="19460"/>
  <c r="E418" i="19460"/>
  <c r="D418" i="19460"/>
  <c r="E417" i="19460"/>
  <c r="D417" i="19460"/>
  <c r="C416" i="19460"/>
  <c r="B416" i="19460"/>
  <c r="E415" i="19460"/>
  <c r="D415" i="19460"/>
  <c r="E414" i="19460"/>
  <c r="D414" i="19460"/>
  <c r="E413" i="19460"/>
  <c r="D413" i="19460"/>
  <c r="E412" i="19460"/>
  <c r="D412" i="19460"/>
  <c r="C411" i="19460"/>
  <c r="B411" i="19460"/>
  <c r="E410" i="19460"/>
  <c r="D410" i="19460"/>
  <c r="E409" i="19460"/>
  <c r="D409" i="19460"/>
  <c r="E408" i="19460"/>
  <c r="D408" i="19460"/>
  <c r="E407" i="19460"/>
  <c r="D407" i="19460"/>
  <c r="E406" i="19460"/>
  <c r="D406" i="19460"/>
  <c r="C405" i="19460"/>
  <c r="B405" i="19460"/>
  <c r="E404" i="19460"/>
  <c r="D404" i="19460"/>
  <c r="E403" i="19460"/>
  <c r="D403" i="19460"/>
  <c r="E402" i="19460"/>
  <c r="D402" i="19460"/>
  <c r="E401" i="19460"/>
  <c r="D401" i="19460"/>
  <c r="E400" i="19460"/>
  <c r="D400" i="19460"/>
  <c r="E399" i="19460"/>
  <c r="D399" i="19460"/>
  <c r="E398" i="19460"/>
  <c r="D398" i="19460"/>
  <c r="E397" i="19460"/>
  <c r="D397" i="19460"/>
  <c r="C396" i="19460"/>
  <c r="B396" i="19460"/>
  <c r="E395" i="19460"/>
  <c r="D395" i="19460"/>
  <c r="E394" i="19460"/>
  <c r="D394" i="19460"/>
  <c r="E393" i="19460"/>
  <c r="D393" i="19460"/>
  <c r="E392" i="19460"/>
  <c r="D392" i="19460"/>
  <c r="C391" i="19460"/>
  <c r="B391" i="19460"/>
  <c r="E389" i="19460"/>
  <c r="D389" i="19460"/>
  <c r="D388" i="19460"/>
  <c r="E388" i="19460" s="1"/>
  <c r="E387" i="19460"/>
  <c r="D387" i="19460"/>
  <c r="E386" i="19460"/>
  <c r="D386" i="19460"/>
  <c r="E385" i="19460"/>
  <c r="D385" i="19460"/>
  <c r="E384" i="19460"/>
  <c r="D384" i="19460"/>
  <c r="E383" i="19460"/>
  <c r="D383" i="19460"/>
  <c r="C382" i="19460"/>
  <c r="B382" i="19460"/>
  <c r="E381" i="19460"/>
  <c r="D381" i="19460"/>
  <c r="E380" i="19460"/>
  <c r="D380" i="19460"/>
  <c r="E379" i="19460"/>
  <c r="D379" i="19460"/>
  <c r="D378" i="19460"/>
  <c r="E378" i="19460" s="1"/>
  <c r="D377" i="19460"/>
  <c r="E377" i="19460" s="1"/>
  <c r="C376" i="19460"/>
  <c r="B376" i="19460"/>
  <c r="E375" i="19460"/>
  <c r="D375" i="19460"/>
  <c r="E374" i="19460"/>
  <c r="D374" i="19460"/>
  <c r="E373" i="19460"/>
  <c r="D373" i="19460"/>
  <c r="C372" i="19460"/>
  <c r="B372" i="19460"/>
  <c r="E371" i="19460"/>
  <c r="D371" i="19460"/>
  <c r="E370" i="19460"/>
  <c r="D370" i="19460"/>
  <c r="E369" i="19460"/>
  <c r="D369" i="19460"/>
  <c r="C368" i="19460"/>
  <c r="B368" i="19460"/>
  <c r="E367" i="19460"/>
  <c r="D367" i="19460"/>
  <c r="E366" i="19460"/>
  <c r="D366" i="19460"/>
  <c r="E365" i="19460"/>
  <c r="D365" i="19460"/>
  <c r="C364" i="19460"/>
  <c r="B364" i="19460"/>
  <c r="E363" i="19460"/>
  <c r="D363" i="19460"/>
  <c r="E362" i="19460"/>
  <c r="D362" i="19460"/>
  <c r="E361" i="19460"/>
  <c r="D361" i="19460"/>
  <c r="E360" i="19460"/>
  <c r="D360" i="19460"/>
  <c r="E359" i="19460"/>
  <c r="D359" i="19460"/>
  <c r="C358" i="19460"/>
  <c r="B358" i="19460"/>
  <c r="E357" i="19460"/>
  <c r="D357" i="19460"/>
  <c r="E356" i="19460"/>
  <c r="D356" i="19460"/>
  <c r="E355" i="19460"/>
  <c r="D355" i="19460"/>
  <c r="E354" i="19460"/>
  <c r="D354" i="19460"/>
  <c r="E353" i="19460"/>
  <c r="D353" i="19460"/>
  <c r="C352" i="19460"/>
  <c r="B352" i="19460"/>
  <c r="D351" i="19460"/>
  <c r="E351" i="19460" s="1"/>
  <c r="E350" i="19460"/>
  <c r="D350" i="19460"/>
  <c r="D349" i="19460"/>
  <c r="E349" i="19460" s="1"/>
  <c r="D348" i="19460"/>
  <c r="E348" i="19460" s="1"/>
  <c r="D347" i="19460"/>
  <c r="E347" i="19460" s="1"/>
  <c r="E346" i="19460"/>
  <c r="D346" i="19460"/>
  <c r="C345" i="19460"/>
  <c r="B345" i="19460"/>
  <c r="E344" i="19460"/>
  <c r="D344" i="19460"/>
  <c r="E343" i="19460"/>
  <c r="D343" i="19460"/>
  <c r="D342" i="19460"/>
  <c r="E342" i="19460" s="1"/>
  <c r="D341" i="19460"/>
  <c r="E341" i="19460" s="1"/>
  <c r="C340" i="19460"/>
  <c r="B340" i="19460"/>
  <c r="E338" i="19460"/>
  <c r="D338" i="19460"/>
  <c r="E337" i="19460"/>
  <c r="D337" i="19460"/>
  <c r="C336" i="19460"/>
  <c r="B336" i="19460"/>
  <c r="E335" i="19460"/>
  <c r="D335" i="19460"/>
  <c r="E334" i="19460"/>
  <c r="D334" i="19460"/>
  <c r="E333" i="19460"/>
  <c r="D333" i="19460"/>
  <c r="E332" i="19460"/>
  <c r="D332" i="19460"/>
  <c r="E331" i="19460"/>
  <c r="D331" i="19460"/>
  <c r="C330" i="19460"/>
  <c r="B330" i="19460"/>
  <c r="E329" i="19460"/>
  <c r="D329" i="19460"/>
  <c r="E328" i="19460"/>
  <c r="D328" i="19460"/>
  <c r="E327" i="19460"/>
  <c r="D327" i="19460"/>
  <c r="E326" i="19460"/>
  <c r="D326" i="19460"/>
  <c r="E325" i="19460"/>
  <c r="D325" i="19460"/>
  <c r="E324" i="19460"/>
  <c r="D324" i="19460"/>
  <c r="E323" i="19460"/>
  <c r="D323" i="19460"/>
  <c r="C322" i="19460"/>
  <c r="B322" i="19460"/>
  <c r="E321" i="19460"/>
  <c r="D321" i="19460"/>
  <c r="E320" i="19460"/>
  <c r="D320" i="19460"/>
  <c r="E319" i="19460"/>
  <c r="D319" i="19460"/>
  <c r="E318" i="19460"/>
  <c r="D318" i="19460"/>
  <c r="E317" i="19460"/>
  <c r="D317" i="19460"/>
  <c r="E316" i="19460"/>
  <c r="D316" i="19460"/>
  <c r="E315" i="19460"/>
  <c r="D315" i="19460"/>
  <c r="E314" i="19460"/>
  <c r="D314" i="19460"/>
  <c r="E313" i="19460"/>
  <c r="D313" i="19460"/>
  <c r="C312" i="19460"/>
  <c r="B312" i="19460"/>
  <c r="E311" i="19460"/>
  <c r="D311" i="19460"/>
  <c r="E310" i="19460"/>
  <c r="D310" i="19460"/>
  <c r="E309" i="19460"/>
  <c r="D309" i="19460"/>
  <c r="E308" i="19460"/>
  <c r="D308" i="19460"/>
  <c r="E307" i="19460"/>
  <c r="D307" i="19460"/>
  <c r="E306" i="19460"/>
  <c r="D306" i="19460"/>
  <c r="E305" i="19460"/>
  <c r="D305" i="19460"/>
  <c r="E304" i="19460"/>
  <c r="D304" i="19460"/>
  <c r="E303" i="19460"/>
  <c r="D303" i="19460"/>
  <c r="C302" i="19460"/>
  <c r="B302" i="19460"/>
  <c r="E302" i="19460" s="1"/>
  <c r="E301" i="19460"/>
  <c r="D301" i="19460"/>
  <c r="D300" i="19460"/>
  <c r="E300" i="19460" s="1"/>
  <c r="E299" i="19460"/>
  <c r="D299" i="19460"/>
  <c r="E298" i="19460"/>
  <c r="D298" i="19460"/>
  <c r="E297" i="19460"/>
  <c r="D297" i="19460"/>
  <c r="E296" i="19460"/>
  <c r="D296" i="19460"/>
  <c r="E295" i="19460"/>
  <c r="D295" i="19460"/>
  <c r="E294" i="19460"/>
  <c r="D294" i="19460"/>
  <c r="E293" i="19460"/>
  <c r="D293" i="19460"/>
  <c r="E292" i="19460"/>
  <c r="D292" i="19460"/>
  <c r="E291" i="19460"/>
  <c r="D291" i="19460"/>
  <c r="E290" i="19460"/>
  <c r="D290" i="19460"/>
  <c r="D289" i="19460"/>
  <c r="E289" i="19460" s="1"/>
  <c r="C288" i="19460"/>
  <c r="B288" i="19460"/>
  <c r="E287" i="19460"/>
  <c r="D287" i="19460"/>
  <c r="E286" i="19460"/>
  <c r="D286" i="19460"/>
  <c r="E285" i="19460"/>
  <c r="D285" i="19460"/>
  <c r="E284" i="19460"/>
  <c r="D284" i="19460"/>
  <c r="E283" i="19460"/>
  <c r="D283" i="19460"/>
  <c r="E282" i="19460"/>
  <c r="D282" i="19460"/>
  <c r="E281" i="19460"/>
  <c r="D281" i="19460"/>
  <c r="E280" i="19460"/>
  <c r="D280" i="19460"/>
  <c r="C279" i="19460"/>
  <c r="B279" i="19460"/>
  <c r="E278" i="19460"/>
  <c r="D278" i="19460"/>
  <c r="E277" i="19460"/>
  <c r="D277" i="19460"/>
  <c r="E276" i="19460"/>
  <c r="D276" i="19460"/>
  <c r="E275" i="19460"/>
  <c r="D275" i="19460"/>
  <c r="E274" i="19460"/>
  <c r="D274" i="19460"/>
  <c r="E273" i="19460"/>
  <c r="D273" i="19460"/>
  <c r="E272" i="19460"/>
  <c r="D272" i="19460"/>
  <c r="C271" i="19460"/>
  <c r="B271" i="19460"/>
  <c r="E270" i="19460"/>
  <c r="D270" i="19460"/>
  <c r="E269" i="19460"/>
  <c r="D269" i="19460"/>
  <c r="E268" i="19460"/>
  <c r="D268" i="19460"/>
  <c r="E267" i="19460"/>
  <c r="D267" i="19460"/>
  <c r="E266" i="19460"/>
  <c r="D266" i="19460"/>
  <c r="E265" i="19460"/>
  <c r="D265" i="19460"/>
  <c r="C264" i="19460"/>
  <c r="B264" i="19460"/>
  <c r="E263" i="19460"/>
  <c r="D263" i="19460"/>
  <c r="D262" i="19460"/>
  <c r="E262" i="19460" s="1"/>
  <c r="E261" i="19460"/>
  <c r="D261" i="19460"/>
  <c r="E260" i="19460"/>
  <c r="D260" i="19460"/>
  <c r="E259" i="19460"/>
  <c r="D259" i="19460"/>
  <c r="E258" i="19460"/>
  <c r="D258" i="19460"/>
  <c r="E257" i="19460"/>
  <c r="D257" i="19460"/>
  <c r="E256" i="19460"/>
  <c r="D256" i="19460"/>
  <c r="D255" i="19460"/>
  <c r="E255" i="19460" s="1"/>
  <c r="D254" i="19460"/>
  <c r="E254" i="19460" s="1"/>
  <c r="C253" i="19460"/>
  <c r="B253" i="19460"/>
  <c r="E252" i="19460"/>
  <c r="D252" i="19460"/>
  <c r="E251" i="19460"/>
  <c r="D251" i="19460"/>
  <c r="C250" i="19460"/>
  <c r="B250" i="19460"/>
  <c r="E248" i="19460"/>
  <c r="D248" i="19460"/>
  <c r="E247" i="19460"/>
  <c r="D247" i="19460"/>
  <c r="E246" i="19460"/>
  <c r="D246" i="19460"/>
  <c r="E245" i="19460"/>
  <c r="D245" i="19460"/>
  <c r="E244" i="19460"/>
  <c r="D244" i="19460"/>
  <c r="E243" i="19460"/>
  <c r="D243" i="19460"/>
  <c r="E242" i="19460"/>
  <c r="D242" i="19460"/>
  <c r="E241" i="19460"/>
  <c r="D241" i="19460"/>
  <c r="C240" i="19460"/>
  <c r="C239" i="19460" s="1"/>
  <c r="B240" i="19460"/>
  <c r="E238" i="19460"/>
  <c r="D238" i="19460"/>
  <c r="E237" i="19460"/>
  <c r="D237" i="19460"/>
  <c r="E236" i="19460"/>
  <c r="D236" i="19460"/>
  <c r="C235" i="19460"/>
  <c r="B235" i="19460"/>
  <c r="E235" i="19460" s="1"/>
  <c r="D234" i="19460"/>
  <c r="E234" i="19460" s="1"/>
  <c r="E233" i="19460"/>
  <c r="D233" i="19460"/>
  <c r="C232" i="19460"/>
  <c r="B232" i="19460"/>
  <c r="E231" i="19460"/>
  <c r="D231" i="19460"/>
  <c r="D230" i="19460"/>
  <c r="E230" i="19460" s="1"/>
  <c r="E229" i="19460"/>
  <c r="D229" i="19460"/>
  <c r="E228" i="19460"/>
  <c r="D228" i="19460"/>
  <c r="E227" i="19460"/>
  <c r="D227" i="19460"/>
  <c r="E226" i="19460"/>
  <c r="D226" i="19460"/>
  <c r="E225" i="19460"/>
  <c r="D225" i="19460"/>
  <c r="E224" i="19460"/>
  <c r="D224" i="19460"/>
  <c r="E223" i="19460"/>
  <c r="D223" i="19460"/>
  <c r="E222" i="19460"/>
  <c r="D222" i="19460"/>
  <c r="E221" i="19460"/>
  <c r="D221" i="19460"/>
  <c r="E220" i="19460"/>
  <c r="D220" i="19460"/>
  <c r="D219" i="19460"/>
  <c r="E219" i="19460" s="1"/>
  <c r="D218" i="19460"/>
  <c r="E218" i="19460" s="1"/>
  <c r="C217" i="19460"/>
  <c r="B217" i="19460"/>
  <c r="E216" i="19460"/>
  <c r="D216" i="19460"/>
  <c r="E215" i="19460"/>
  <c r="D215" i="19460"/>
  <c r="E214" i="19460"/>
  <c r="D214" i="19460"/>
  <c r="E213" i="19460"/>
  <c r="D213" i="19460"/>
  <c r="E212" i="19460"/>
  <c r="D212" i="19460"/>
  <c r="E211" i="19460"/>
  <c r="D211" i="19460"/>
  <c r="C210" i="19460"/>
  <c r="B210" i="19460"/>
  <c r="E209" i="19460"/>
  <c r="D209" i="19460"/>
  <c r="E208" i="19460"/>
  <c r="D208" i="19460"/>
  <c r="E207" i="19460"/>
  <c r="D207" i="19460"/>
  <c r="E206" i="19460"/>
  <c r="D206" i="19460"/>
  <c r="E205" i="19460"/>
  <c r="D205" i="19460"/>
  <c r="C204" i="19460"/>
  <c r="B204" i="19460"/>
  <c r="E203" i="19460"/>
  <c r="D203" i="19460"/>
  <c r="E202" i="19460"/>
  <c r="D202" i="19460"/>
  <c r="E201" i="19460"/>
  <c r="D201" i="19460"/>
  <c r="E200" i="19460"/>
  <c r="D200" i="19460"/>
  <c r="E199" i="19460"/>
  <c r="D199" i="19460"/>
  <c r="E198" i="19460"/>
  <c r="C198" i="19460"/>
  <c r="B198" i="19460"/>
  <c r="E197" i="19460"/>
  <c r="D197" i="19460"/>
  <c r="D196" i="19460"/>
  <c r="E196" i="19460" s="1"/>
  <c r="E195" i="19460"/>
  <c r="D195" i="19460"/>
  <c r="E194" i="19460"/>
  <c r="D194" i="19460"/>
  <c r="E193" i="19460"/>
  <c r="D193" i="19460"/>
  <c r="D192" i="19460"/>
  <c r="E192" i="19460" s="1"/>
  <c r="D191" i="19460"/>
  <c r="E191" i="19460" s="1"/>
  <c r="C190" i="19460"/>
  <c r="B190" i="19460"/>
  <c r="E189" i="19460"/>
  <c r="D189" i="19460"/>
  <c r="D188" i="19460"/>
  <c r="E188" i="19460" s="1"/>
  <c r="E187" i="19460"/>
  <c r="D187" i="19460"/>
  <c r="E186" i="19460"/>
  <c r="D186" i="19460"/>
  <c r="D185" i="19460"/>
  <c r="E185" i="19460" s="1"/>
  <c r="D184" i="19460"/>
  <c r="E184" i="19460" s="1"/>
  <c r="C183" i="19460"/>
  <c r="B183" i="19460"/>
  <c r="E182" i="19460"/>
  <c r="D182" i="19460"/>
  <c r="D181" i="19460"/>
  <c r="E181" i="19460" s="1"/>
  <c r="E180" i="19460"/>
  <c r="D180" i="19460"/>
  <c r="E179" i="19460"/>
  <c r="D179" i="19460"/>
  <c r="D178" i="19460"/>
  <c r="E178" i="19460" s="1"/>
  <c r="D177" i="19460"/>
  <c r="E177" i="19460" s="1"/>
  <c r="C176" i="19460"/>
  <c r="B176" i="19460"/>
  <c r="D175" i="19460"/>
  <c r="E175" i="19460" s="1"/>
  <c r="D174" i="19460"/>
  <c r="E174" i="19460" s="1"/>
  <c r="E173" i="19460"/>
  <c r="D173" i="19460"/>
  <c r="E172" i="19460"/>
  <c r="D172" i="19460"/>
  <c r="D171" i="19460"/>
  <c r="E171" i="19460" s="1"/>
  <c r="D170" i="19460"/>
  <c r="E170" i="19460" s="1"/>
  <c r="C169" i="19460"/>
  <c r="B169" i="19460"/>
  <c r="E168" i="19460"/>
  <c r="D168" i="19460"/>
  <c r="D167" i="19460"/>
  <c r="E167" i="19460" s="1"/>
  <c r="E166" i="19460"/>
  <c r="D166" i="19460"/>
  <c r="E165" i="19460"/>
  <c r="D165" i="19460"/>
  <c r="D164" i="19460"/>
  <c r="E164" i="19460" s="1"/>
  <c r="D163" i="19460"/>
  <c r="E163" i="19460" s="1"/>
  <c r="C162" i="19460"/>
  <c r="B162" i="19460"/>
  <c r="E161" i="19460"/>
  <c r="D161" i="19460"/>
  <c r="E160" i="19460"/>
  <c r="D160" i="19460"/>
  <c r="E159" i="19460"/>
  <c r="D159" i="19460"/>
  <c r="E158" i="19460"/>
  <c r="D158" i="19460"/>
  <c r="D157" i="19460"/>
  <c r="E157" i="19460" s="1"/>
  <c r="D156" i="19460"/>
  <c r="E156" i="19460" s="1"/>
  <c r="C155" i="19460"/>
  <c r="B155" i="19460"/>
  <c r="E154" i="19460"/>
  <c r="D154" i="19460"/>
  <c r="E153" i="19460"/>
  <c r="D153" i="19460"/>
  <c r="E152" i="19460"/>
  <c r="D152" i="19460"/>
  <c r="E151" i="19460"/>
  <c r="D151" i="19460"/>
  <c r="E150" i="19460"/>
  <c r="D150" i="19460"/>
  <c r="C149" i="19460"/>
  <c r="B149" i="19460"/>
  <c r="E148" i="19460"/>
  <c r="D148" i="19460"/>
  <c r="E147" i="19460"/>
  <c r="D147" i="19460"/>
  <c r="E146" i="19460"/>
  <c r="D146" i="19460"/>
  <c r="E145" i="19460"/>
  <c r="D145" i="19460"/>
  <c r="E144" i="19460"/>
  <c r="D144" i="19460"/>
  <c r="E143" i="19460"/>
  <c r="D143" i="19460"/>
  <c r="E142" i="19460"/>
  <c r="D142" i="19460"/>
  <c r="C141" i="19460"/>
  <c r="B141" i="19460"/>
  <c r="E140" i="19460"/>
  <c r="D140" i="19460"/>
  <c r="E139" i="19460"/>
  <c r="D139" i="19460"/>
  <c r="E138" i="19460"/>
  <c r="D138" i="19460"/>
  <c r="E137" i="19460"/>
  <c r="D137" i="19460"/>
  <c r="E136" i="19460"/>
  <c r="D136" i="19460"/>
  <c r="E135" i="19460"/>
  <c r="D135" i="19460"/>
  <c r="E134" i="19460"/>
  <c r="C134" i="19460"/>
  <c r="B134" i="19460"/>
  <c r="E133" i="19460"/>
  <c r="D133" i="19460"/>
  <c r="E132" i="19460"/>
  <c r="D132" i="19460"/>
  <c r="E131" i="19460"/>
  <c r="D131" i="19460"/>
  <c r="E130" i="19460"/>
  <c r="D130" i="19460"/>
  <c r="E129" i="19460"/>
  <c r="D129" i="19460"/>
  <c r="E128" i="19460"/>
  <c r="D128" i="19460"/>
  <c r="E127" i="19460"/>
  <c r="D127" i="19460"/>
  <c r="E126" i="19460"/>
  <c r="D126" i="19460"/>
  <c r="E125" i="19460"/>
  <c r="D125" i="19460"/>
  <c r="E124" i="19460"/>
  <c r="D124" i="19460"/>
  <c r="E123" i="19460"/>
  <c r="D123" i="19460"/>
  <c r="C122" i="19460"/>
  <c r="B122" i="19460"/>
  <c r="E121" i="19460"/>
  <c r="D121" i="19460"/>
  <c r="E120" i="19460"/>
  <c r="D120" i="19460"/>
  <c r="E119" i="19460"/>
  <c r="D119" i="19460"/>
  <c r="E118" i="19460"/>
  <c r="D118" i="19460"/>
  <c r="E117" i="19460"/>
  <c r="D117" i="19460"/>
  <c r="E116" i="19460"/>
  <c r="D116" i="19460"/>
  <c r="E115" i="19460"/>
  <c r="D115" i="19460"/>
  <c r="E114" i="19460"/>
  <c r="D114" i="19460"/>
  <c r="E113" i="19460"/>
  <c r="D113" i="19460"/>
  <c r="E112" i="19460"/>
  <c r="D112" i="19460"/>
  <c r="C111" i="19460"/>
  <c r="B111" i="19460"/>
  <c r="E110" i="19460"/>
  <c r="D110" i="19460"/>
  <c r="D109" i="19460"/>
  <c r="E109" i="19460" s="1"/>
  <c r="E108" i="19460"/>
  <c r="D108" i="19460"/>
  <c r="E107" i="19460"/>
  <c r="D107" i="19460"/>
  <c r="E106" i="19460"/>
  <c r="D106" i="19460"/>
  <c r="E105" i="19460"/>
  <c r="D105" i="19460"/>
  <c r="D104" i="19460"/>
  <c r="E104" i="19460" s="1"/>
  <c r="D103" i="19460"/>
  <c r="E103" i="19460" s="1"/>
  <c r="C102" i="19460"/>
  <c r="B102" i="19460"/>
  <c r="E101" i="19460"/>
  <c r="D101" i="19460"/>
  <c r="E100" i="19460"/>
  <c r="D100" i="19460"/>
  <c r="E99" i="19460"/>
  <c r="D99" i="19460"/>
  <c r="E98" i="19460"/>
  <c r="D98" i="19460"/>
  <c r="E97" i="19460"/>
  <c r="D97" i="19460"/>
  <c r="E96" i="19460"/>
  <c r="D96" i="19460"/>
  <c r="E95" i="19460"/>
  <c r="D95" i="19460"/>
  <c r="E94" i="19460"/>
  <c r="D94" i="19460"/>
  <c r="E93" i="19460"/>
  <c r="D93" i="19460"/>
  <c r="E92" i="19460"/>
  <c r="D92" i="19460"/>
  <c r="E91" i="19460"/>
  <c r="D91" i="19460"/>
  <c r="E90" i="19460"/>
  <c r="D90" i="19460"/>
  <c r="C89" i="19460"/>
  <c r="B89" i="19460"/>
  <c r="E88" i="19460"/>
  <c r="D88" i="19460"/>
  <c r="D87" i="19460"/>
  <c r="E87" i="19460" s="1"/>
  <c r="E86" i="19460"/>
  <c r="D86" i="19460"/>
  <c r="E85" i="19460"/>
  <c r="D85" i="19460"/>
  <c r="E84" i="19460"/>
  <c r="D84" i="19460"/>
  <c r="E83" i="19460"/>
  <c r="D83" i="19460"/>
  <c r="D82" i="19460"/>
  <c r="E82" i="19460" s="1"/>
  <c r="D81" i="19460"/>
  <c r="E81" i="19460" s="1"/>
  <c r="C80" i="19460"/>
  <c r="B80" i="19460"/>
  <c r="E79" i="19460"/>
  <c r="D79" i="19460"/>
  <c r="E78" i="19460"/>
  <c r="D78" i="19460"/>
  <c r="E77" i="19460"/>
  <c r="D77" i="19460"/>
  <c r="E76" i="19460"/>
  <c r="D76" i="19460"/>
  <c r="E75" i="19460"/>
  <c r="D75" i="19460"/>
  <c r="E74" i="19460"/>
  <c r="D74" i="19460"/>
  <c r="E73" i="19460"/>
  <c r="D73" i="19460"/>
  <c r="C72" i="19460"/>
  <c r="B72" i="19460"/>
  <c r="E71" i="19460"/>
  <c r="D71" i="19460"/>
  <c r="D70" i="19460"/>
  <c r="E70" i="19460" s="1"/>
  <c r="E69" i="19460"/>
  <c r="D69" i="19460"/>
  <c r="E68" i="19460"/>
  <c r="D68" i="19460"/>
  <c r="E67" i="19460"/>
  <c r="D67" i="19460"/>
  <c r="E66" i="19460"/>
  <c r="D66" i="19460"/>
  <c r="E65" i="19460"/>
  <c r="D65" i="19460"/>
  <c r="E64" i="19460"/>
  <c r="D64" i="19460"/>
  <c r="D63" i="19460"/>
  <c r="E63" i="19460" s="1"/>
  <c r="D62" i="19460"/>
  <c r="E62" i="19460" s="1"/>
  <c r="C61" i="19460"/>
  <c r="B61" i="19460"/>
  <c r="E60" i="19460"/>
  <c r="D60" i="19460"/>
  <c r="D59" i="19460"/>
  <c r="E59" i="19460" s="1"/>
  <c r="E58" i="19460"/>
  <c r="D58" i="19460"/>
  <c r="E57" i="19460"/>
  <c r="D57" i="19460"/>
  <c r="E56" i="19460"/>
  <c r="D56" i="19460"/>
  <c r="E55" i="19460"/>
  <c r="D55" i="19460"/>
  <c r="E54" i="19460"/>
  <c r="D54" i="19460"/>
  <c r="E53" i="19460"/>
  <c r="D53" i="19460"/>
  <c r="D52" i="19460"/>
  <c r="E52" i="19460" s="1"/>
  <c r="D51" i="19460"/>
  <c r="E51" i="19460" s="1"/>
  <c r="C50" i="19460"/>
  <c r="B50" i="19460"/>
  <c r="E49" i="19460"/>
  <c r="D49" i="19460"/>
  <c r="D48" i="19460"/>
  <c r="E48" i="19460" s="1"/>
  <c r="E47" i="19460"/>
  <c r="D47" i="19460"/>
  <c r="E46" i="19460"/>
  <c r="D46" i="19460"/>
  <c r="E45" i="19460"/>
  <c r="D45" i="19460"/>
  <c r="E44" i="19460"/>
  <c r="D44" i="19460"/>
  <c r="E43" i="19460"/>
  <c r="D43" i="19460"/>
  <c r="E42" i="19460"/>
  <c r="D42" i="19460"/>
  <c r="D41" i="19460"/>
  <c r="E41" i="19460" s="1"/>
  <c r="D40" i="19460"/>
  <c r="E40" i="19460" s="1"/>
  <c r="C39" i="19460"/>
  <c r="B39" i="19460"/>
  <c r="D38" i="19460"/>
  <c r="E38" i="19460" s="1"/>
  <c r="D37" i="19460"/>
  <c r="E37" i="19460" s="1"/>
  <c r="E36" i="19460"/>
  <c r="D36" i="19460"/>
  <c r="E35" i="19460"/>
  <c r="D35" i="19460"/>
  <c r="E34" i="19460"/>
  <c r="D34" i="19460"/>
  <c r="E33" i="19460"/>
  <c r="D33" i="19460"/>
  <c r="E32" i="19460"/>
  <c r="D32" i="19460"/>
  <c r="E31" i="19460"/>
  <c r="D31" i="19460"/>
  <c r="B30" i="19460"/>
  <c r="B29" i="19460"/>
  <c r="C28" i="19460"/>
  <c r="E27" i="19460"/>
  <c r="D27" i="19460"/>
  <c r="E26" i="19460"/>
  <c r="D26" i="19460"/>
  <c r="E25" i="19460"/>
  <c r="D25" i="19460"/>
  <c r="E24" i="19460"/>
  <c r="D24" i="19460"/>
  <c r="E23" i="19460"/>
  <c r="D23" i="19460"/>
  <c r="E22" i="19460"/>
  <c r="D22" i="19460"/>
  <c r="E21" i="19460"/>
  <c r="D21" i="19460"/>
  <c r="D20" i="19460"/>
  <c r="E20" i="19460" s="1"/>
  <c r="C19" i="19460"/>
  <c r="B19" i="19460"/>
  <c r="E18" i="19460"/>
  <c r="D18" i="19460"/>
  <c r="E17" i="19460"/>
  <c r="D17" i="19460"/>
  <c r="E16" i="19460"/>
  <c r="D16" i="19460"/>
  <c r="E15" i="19460"/>
  <c r="D15" i="19460"/>
  <c r="E14" i="19460"/>
  <c r="D14" i="19460"/>
  <c r="E13" i="19460"/>
  <c r="D13" i="19460"/>
  <c r="E12" i="19460"/>
  <c r="D12" i="19460"/>
  <c r="E11" i="19460"/>
  <c r="D11" i="19460"/>
  <c r="E10" i="19460"/>
  <c r="D10" i="19460"/>
  <c r="D9" i="19460"/>
  <c r="E9" i="19460" s="1"/>
  <c r="D8" i="19460"/>
  <c r="E8" i="19460" s="1"/>
  <c r="C7" i="19460"/>
  <c r="B7" i="19460"/>
  <c r="E29" i="257"/>
  <c r="D29" i="257"/>
  <c r="E28" i="257"/>
  <c r="D28" i="257"/>
  <c r="D27" i="257"/>
  <c r="E27" i="257" s="1"/>
  <c r="E26" i="257"/>
  <c r="D26" i="257"/>
  <c r="D25" i="257"/>
  <c r="E25" i="257" s="1"/>
  <c r="D24" i="257"/>
  <c r="E24" i="257" s="1"/>
  <c r="D23" i="257"/>
  <c r="E23" i="257" s="1"/>
  <c r="C22" i="257"/>
  <c r="B22" i="257"/>
  <c r="E21" i="257"/>
  <c r="D21" i="257"/>
  <c r="D20" i="257"/>
  <c r="E20" i="257" s="1"/>
  <c r="D19" i="257"/>
  <c r="E19" i="257" s="1"/>
  <c r="D18" i="257"/>
  <c r="E18" i="257" s="1"/>
  <c r="E17" i="257"/>
  <c r="D17" i="257"/>
  <c r="D16" i="257"/>
  <c r="E16" i="257" s="1"/>
  <c r="D15" i="257"/>
  <c r="E15" i="257" s="1"/>
  <c r="D14" i="257"/>
  <c r="E14" i="257" s="1"/>
  <c r="E13" i="257"/>
  <c r="D13" i="257"/>
  <c r="E12" i="257"/>
  <c r="D12" i="257"/>
  <c r="D11" i="257"/>
  <c r="E11" i="257" s="1"/>
  <c r="E10" i="257"/>
  <c r="D10" i="257"/>
  <c r="D9" i="257"/>
  <c r="E9" i="257" s="1"/>
  <c r="D8" i="257"/>
  <c r="E8" i="257" s="1"/>
  <c r="D7" i="257"/>
  <c r="E7" i="257" s="1"/>
  <c r="C6" i="257"/>
  <c r="D6" i="257" s="1"/>
  <c r="B6" i="257"/>
  <c r="C5" i="257"/>
  <c r="D5" i="19442"/>
  <c r="D13" i="19442" s="1"/>
  <c r="B5" i="19442"/>
  <c r="B4" i="19442"/>
  <c r="B13" i="19442" s="1"/>
  <c r="E30" i="19459"/>
  <c r="D30" i="19459"/>
  <c r="C29" i="19459"/>
  <c r="B29" i="19459"/>
  <c r="C28" i="19459"/>
  <c r="B28" i="19459"/>
  <c r="D28" i="19459" s="1"/>
  <c r="E28" i="19459" s="1"/>
  <c r="E27" i="19459"/>
  <c r="D27" i="19459"/>
  <c r="D26" i="19459"/>
  <c r="E26" i="19459" s="1"/>
  <c r="D25" i="19459"/>
  <c r="E25" i="19459" s="1"/>
  <c r="B24" i="19459"/>
  <c r="D24" i="19459" s="1"/>
  <c r="E24" i="19459" s="1"/>
  <c r="D23" i="19459"/>
  <c r="E23" i="19459" s="1"/>
  <c r="E22" i="19459"/>
  <c r="D22" i="19459"/>
  <c r="E21" i="19459"/>
  <c r="D21" i="19459"/>
  <c r="D20" i="19459"/>
  <c r="E20" i="19459" s="1"/>
  <c r="D19" i="19459"/>
  <c r="E19" i="19459" s="1"/>
  <c r="D18" i="19459"/>
  <c r="E18" i="19459" s="1"/>
  <c r="B17" i="19459"/>
  <c r="D17" i="19459" s="1"/>
  <c r="E17" i="19459" s="1"/>
  <c r="B16" i="19459"/>
  <c r="E15" i="19459"/>
  <c r="D15" i="19459"/>
  <c r="B14" i="19459"/>
  <c r="D14" i="19459" s="1"/>
  <c r="E14" i="19459" s="1"/>
  <c r="E13" i="19459"/>
  <c r="D13" i="19459"/>
  <c r="D12" i="19459"/>
  <c r="B12" i="19459"/>
  <c r="D11" i="19459"/>
  <c r="E11" i="19459" s="1"/>
  <c r="D10" i="19459"/>
  <c r="E10" i="19459" s="1"/>
  <c r="D9" i="19459"/>
  <c r="E9" i="19459" s="1"/>
  <c r="D8" i="19459"/>
  <c r="E8" i="19459" s="1"/>
  <c r="E7" i="19459"/>
  <c r="D7" i="19459"/>
  <c r="B6" i="19459"/>
  <c r="C5" i="19459"/>
  <c r="E30" i="19440"/>
  <c r="D30" i="19440"/>
  <c r="E29" i="19440"/>
  <c r="D29" i="19440"/>
  <c r="D28" i="19440"/>
  <c r="E28" i="19440" s="1"/>
  <c r="E27" i="19440"/>
  <c r="D27" i="19440"/>
  <c r="D26" i="19440"/>
  <c r="E26" i="19440" s="1"/>
  <c r="D25" i="19440"/>
  <c r="E25" i="19440" s="1"/>
  <c r="D24" i="19440"/>
  <c r="E24" i="19440" s="1"/>
  <c r="D23" i="19440"/>
  <c r="E23" i="19440" s="1"/>
  <c r="C22" i="19440"/>
  <c r="B22" i="19440"/>
  <c r="E21" i="19440"/>
  <c r="D21" i="19440"/>
  <c r="D20" i="19440"/>
  <c r="E20" i="19440" s="1"/>
  <c r="D19" i="19440"/>
  <c r="E19" i="19440" s="1"/>
  <c r="E18" i="19440"/>
  <c r="D18" i="19440"/>
  <c r="E17" i="19440"/>
  <c r="D17" i="19440"/>
  <c r="D16" i="19440"/>
  <c r="E16" i="19440" s="1"/>
  <c r="D15" i="19440"/>
  <c r="E15" i="19440" s="1"/>
  <c r="D14" i="19440"/>
  <c r="E14" i="19440" s="1"/>
  <c r="D13" i="19440"/>
  <c r="E13" i="19440" s="1"/>
  <c r="D12" i="19440"/>
  <c r="E12" i="19440" s="1"/>
  <c r="D11" i="19440"/>
  <c r="E11" i="19440" s="1"/>
  <c r="D10" i="19440"/>
  <c r="E10" i="19440" s="1"/>
  <c r="D9" i="19440"/>
  <c r="E9" i="19440" s="1"/>
  <c r="D8" i="19440"/>
  <c r="E8" i="19440" s="1"/>
  <c r="D7" i="19440"/>
  <c r="E7" i="19440" s="1"/>
  <c r="C6" i="19440"/>
  <c r="B6" i="19440"/>
  <c r="B5" i="19440" s="1"/>
  <c r="D738" i="19460" l="1"/>
  <c r="B956" i="19460"/>
  <c r="D1137" i="19460"/>
  <c r="E1137" i="19460" s="1"/>
  <c r="D678" i="19460"/>
  <c r="E678" i="19460" s="1"/>
  <c r="D72" i="19460"/>
  <c r="E72" i="19460" s="1"/>
  <c r="D80" i="19460"/>
  <c r="E80" i="19460" s="1"/>
  <c r="D235" i="19460"/>
  <c r="D340" i="19460"/>
  <c r="E340" i="19460" s="1"/>
  <c r="D345" i="19460"/>
  <c r="D546" i="19460"/>
  <c r="D565" i="19460"/>
  <c r="E565" i="19460" s="1"/>
  <c r="D1140" i="19460"/>
  <c r="D89" i="19460"/>
  <c r="D149" i="19460"/>
  <c r="D198" i="19460"/>
  <c r="D666" i="19460"/>
  <c r="D731" i="19460"/>
  <c r="D879" i="19460"/>
  <c r="E879" i="19460" s="1"/>
  <c r="D1021" i="19460"/>
  <c r="D1041" i="19460"/>
  <c r="C5" i="19440"/>
  <c r="D19" i="19460"/>
  <c r="E19" i="19460" s="1"/>
  <c r="D169" i="19460"/>
  <c r="E169" i="19460" s="1"/>
  <c r="D232" i="19460"/>
  <c r="E232" i="19460" s="1"/>
  <c r="D250" i="19460"/>
  <c r="D302" i="19460"/>
  <c r="D463" i="19460"/>
  <c r="D600" i="19460"/>
  <c r="B673" i="19460"/>
  <c r="D682" i="19460"/>
  <c r="E682" i="19460" s="1"/>
  <c r="D867" i="19460"/>
  <c r="E867" i="19460" s="1"/>
  <c r="D953" i="19460"/>
  <c r="D957" i="19460"/>
  <c r="B1136" i="19460"/>
  <c r="B8" i="19437"/>
  <c r="B5" i="19437" s="1"/>
  <c r="D17" i="19437"/>
  <c r="D5" i="19455"/>
  <c r="D29" i="19460"/>
  <c r="E29" i="19460" s="1"/>
  <c r="B533" i="19460"/>
  <c r="E1145" i="19460"/>
  <c r="E4" i="19445"/>
  <c r="D50" i="19460"/>
  <c r="E50" i="19460" s="1"/>
  <c r="D405" i="19460"/>
  <c r="D537" i="19460"/>
  <c r="E537" i="19460" s="1"/>
  <c r="D603" i="19460"/>
  <c r="D796" i="19460"/>
  <c r="E796" i="19460" s="1"/>
  <c r="D818" i="19460"/>
  <c r="D840" i="19460"/>
  <c r="E840" i="19460" s="1"/>
  <c r="D868" i="19460"/>
  <c r="E868" i="19460" s="1"/>
  <c r="D988" i="19460"/>
  <c r="D5" i="19457"/>
  <c r="E5" i="19457" s="1"/>
  <c r="E210" i="19460"/>
  <c r="E264" i="19460"/>
  <c r="E352" i="19460"/>
  <c r="E421" i="19460"/>
  <c r="D441" i="19460"/>
  <c r="D491" i="19460"/>
  <c r="D499" i="19460"/>
  <c r="E606" i="19460"/>
  <c r="E625" i="19460"/>
  <c r="D686" i="19460"/>
  <c r="D689" i="19460"/>
  <c r="E689" i="19460" s="1"/>
  <c r="E711" i="19460"/>
  <c r="E715" i="19460"/>
  <c r="E738" i="19460"/>
  <c r="E999" i="19460"/>
  <c r="B1020" i="19460"/>
  <c r="E1067" i="19460"/>
  <c r="B1188" i="19460"/>
  <c r="D330" i="19460"/>
  <c r="D183" i="19460"/>
  <c r="E183" i="19460" s="1"/>
  <c r="D264" i="19460"/>
  <c r="D288" i="19460"/>
  <c r="E288" i="19460" s="1"/>
  <c r="D364" i="19460"/>
  <c r="E368" i="19460"/>
  <c r="E372" i="19460"/>
  <c r="D376" i="19460"/>
  <c r="E376" i="19460" s="1"/>
  <c r="B446" i="19460"/>
  <c r="D625" i="19460"/>
  <c r="D669" i="19460"/>
  <c r="E669" i="19460" s="1"/>
  <c r="E686" i="19460"/>
  <c r="E731" i="19460"/>
  <c r="E948" i="19460"/>
  <c r="B239" i="19460"/>
  <c r="E747" i="19460"/>
  <c r="E89" i="19460"/>
  <c r="D217" i="19460"/>
  <c r="E217" i="19460" s="1"/>
  <c r="E364" i="19460"/>
  <c r="E603" i="19460"/>
  <c r="E666" i="19460"/>
  <c r="E724" i="19460"/>
  <c r="B898" i="19460"/>
  <c r="E988" i="19460"/>
  <c r="E1031" i="19460"/>
  <c r="E1048" i="19460"/>
  <c r="E1064" i="19460"/>
  <c r="C1144" i="19460"/>
  <c r="E1169" i="19460"/>
  <c r="E1227" i="19460"/>
  <c r="E322" i="19460"/>
  <c r="E941" i="19460"/>
  <c r="E122" i="19460"/>
  <c r="D141" i="19460"/>
  <c r="D239" i="19460"/>
  <c r="D253" i="19460"/>
  <c r="E358" i="19460"/>
  <c r="C390" i="19460"/>
  <c r="E411" i="19460"/>
  <c r="E600" i="19460"/>
  <c r="E613" i="19460"/>
  <c r="C700" i="19460"/>
  <c r="E818" i="19460"/>
  <c r="E921" i="19460"/>
  <c r="D941" i="19460"/>
  <c r="E957" i="19460"/>
  <c r="D1014" i="19460"/>
  <c r="E1041" i="19460"/>
  <c r="E1108" i="19460"/>
  <c r="E1231" i="19460"/>
  <c r="E391" i="19460"/>
  <c r="D7" i="19460"/>
  <c r="E7" i="19460" s="1"/>
  <c r="D102" i="19460"/>
  <c r="E102" i="19460" s="1"/>
  <c r="D122" i="19460"/>
  <c r="D358" i="19460"/>
  <c r="D396" i="19460"/>
  <c r="D411" i="19460"/>
  <c r="E482" i="19460"/>
  <c r="E744" i="19460"/>
  <c r="E752" i="19460"/>
  <c r="E1014" i="19460"/>
  <c r="E141" i="19460"/>
  <c r="D785" i="19460"/>
  <c r="E271" i="19460"/>
  <c r="E279" i="19460"/>
  <c r="E416" i="19460"/>
  <c r="E463" i="19460"/>
  <c r="E531" i="19460"/>
  <c r="E589" i="19460"/>
  <c r="E597" i="19460"/>
  <c r="B772" i="19460"/>
  <c r="E1037" i="19460"/>
  <c r="E1058" i="19460"/>
  <c r="E1070" i="19460"/>
  <c r="E1163" i="19460"/>
  <c r="E1175" i="19460"/>
  <c r="E1237" i="19460"/>
  <c r="B700" i="19460"/>
  <c r="E149" i="19460"/>
  <c r="E111" i="19460"/>
  <c r="E204" i="19460"/>
  <c r="D312" i="19460"/>
  <c r="E336" i="19460"/>
  <c r="E405" i="19460"/>
  <c r="D416" i="19460"/>
  <c r="E433" i="19460"/>
  <c r="D437" i="19460"/>
  <c r="E441" i="19460"/>
  <c r="E471" i="19460"/>
  <c r="E491" i="19460"/>
  <c r="E499" i="19460"/>
  <c r="D531" i="19460"/>
  <c r="D580" i="19460"/>
  <c r="D597" i="19460"/>
  <c r="D609" i="19460"/>
  <c r="E609" i="19460" s="1"/>
  <c r="E760" i="19460"/>
  <c r="E931" i="19460"/>
  <c r="E983" i="19460"/>
  <c r="D1006" i="19460"/>
  <c r="E1006" i="19460" s="1"/>
  <c r="D1058" i="19460"/>
  <c r="D1175" i="19460"/>
  <c r="E1206" i="19460"/>
  <c r="D1237" i="19460"/>
  <c r="B1242" i="19460"/>
  <c r="E6" i="257"/>
  <c r="D22" i="257"/>
  <c r="C249" i="19460"/>
  <c r="E312" i="19460"/>
  <c r="D368" i="19460"/>
  <c r="E396" i="19460"/>
  <c r="D447" i="19460"/>
  <c r="D504" i="19460"/>
  <c r="E504" i="19460" s="1"/>
  <c r="E523" i="19460"/>
  <c r="D635" i="19460"/>
  <c r="D744" i="19460"/>
  <c r="D760" i="19460"/>
  <c r="B1144" i="19460"/>
  <c r="D1214" i="19460"/>
  <c r="C8" i="19437"/>
  <c r="E5" i="19455"/>
  <c r="D111" i="19460"/>
  <c r="D134" i="19460"/>
  <c r="B249" i="19460"/>
  <c r="D336" i="19460"/>
  <c r="E6" i="19456"/>
  <c r="E12" i="19459"/>
  <c r="E580" i="19460"/>
  <c r="D886" i="19460"/>
  <c r="E886" i="19460" s="1"/>
  <c r="D899" i="19460"/>
  <c r="E899" i="19460" s="1"/>
  <c r="D921" i="19460"/>
  <c r="D967" i="19460"/>
  <c r="E967" i="19460" s="1"/>
  <c r="D1031" i="19460"/>
  <c r="D1145" i="19460"/>
  <c r="D1200" i="19460"/>
  <c r="E1200" i="19460" s="1"/>
  <c r="D1243" i="19460"/>
  <c r="D39" i="19460"/>
  <c r="E39" i="19460" s="1"/>
  <c r="D61" i="19460"/>
  <c r="E61" i="19460" s="1"/>
  <c r="D162" i="19460"/>
  <c r="E162" i="19460" s="1"/>
  <c r="D176" i="19460"/>
  <c r="E176" i="19460" s="1"/>
  <c r="D190" i="19460"/>
  <c r="E190" i="19460" s="1"/>
  <c r="D210" i="19460"/>
  <c r="D271" i="19460"/>
  <c r="D279" i="19460"/>
  <c r="D322" i="19460"/>
  <c r="D352" i="19460"/>
  <c r="D382" i="19460"/>
  <c r="E382" i="19460" s="1"/>
  <c r="D391" i="19460"/>
  <c r="D421" i="19460"/>
  <c r="D542" i="19460"/>
  <c r="D572" i="19460"/>
  <c r="E572" i="19460" s="1"/>
  <c r="D589" i="19460"/>
  <c r="D673" i="19460"/>
  <c r="E673" i="19460" s="1"/>
  <c r="D999" i="19460"/>
  <c r="B1040" i="19460"/>
  <c r="D1169" i="19460"/>
  <c r="D1189" i="19460"/>
  <c r="E1189" i="19460" s="1"/>
  <c r="D6" i="19454"/>
  <c r="E330" i="19460"/>
  <c r="E437" i="19460"/>
  <c r="E546" i="19460"/>
  <c r="D613" i="19460"/>
  <c r="B629" i="19460"/>
  <c r="D654" i="19460"/>
  <c r="E1021" i="19460"/>
  <c r="B5" i="19459"/>
  <c r="B339" i="19460"/>
  <c r="D617" i="19460"/>
  <c r="E617" i="19460" s="1"/>
  <c r="D630" i="19460"/>
  <c r="E630" i="19460" s="1"/>
  <c r="D747" i="19460"/>
  <c r="D1037" i="19460"/>
  <c r="B1080" i="19460"/>
  <c r="G4" i="19445"/>
  <c r="D5" i="19459"/>
  <c r="D29" i="19459"/>
  <c r="E29" i="19459" s="1"/>
  <c r="D155" i="19460"/>
  <c r="E155" i="19460" s="1"/>
  <c r="D204" i="19460"/>
  <c r="D240" i="19460"/>
  <c r="D594" i="19460"/>
  <c r="E594" i="19460" s="1"/>
  <c r="D606" i="19460"/>
  <c r="D715" i="19460"/>
  <c r="B792" i="19460"/>
  <c r="C1136" i="19460"/>
  <c r="C1124" i="19460" s="1"/>
  <c r="D1124" i="19460" s="1"/>
  <c r="D1163" i="19460"/>
  <c r="E6" i="19454"/>
  <c r="D9" i="19437"/>
  <c r="E9" i="19437" s="1"/>
  <c r="D15" i="19437"/>
  <c r="D30" i="19437"/>
  <c r="E30" i="19437" s="1"/>
  <c r="D31" i="19437"/>
  <c r="E31" i="19437" s="1"/>
  <c r="D36" i="19437"/>
  <c r="E36" i="19437" s="1"/>
  <c r="D24" i="19437"/>
  <c r="E23" i="19437"/>
  <c r="B5" i="11521"/>
  <c r="F4" i="19445"/>
  <c r="B10" i="19445"/>
  <c r="B9" i="19445" s="1"/>
  <c r="B5" i="19445"/>
  <c r="C4" i="19445"/>
  <c r="E253" i="19460"/>
  <c r="E345" i="19460"/>
  <c r="E447" i="19460"/>
  <c r="E635" i="19460"/>
  <c r="E1081" i="19460"/>
  <c r="D1144" i="19460"/>
  <c r="D700" i="19460"/>
  <c r="B1124" i="19460"/>
  <c r="D533" i="19460"/>
  <c r="E533" i="19460" s="1"/>
  <c r="E654" i="19460"/>
  <c r="C6" i="19460"/>
  <c r="C339" i="19460"/>
  <c r="C446" i="19460"/>
  <c r="D446" i="19460" s="1"/>
  <c r="E446" i="19460" s="1"/>
  <c r="C503" i="19460"/>
  <c r="D558" i="19460"/>
  <c r="E558" i="19460" s="1"/>
  <c r="C791" i="19460"/>
  <c r="C898" i="19460"/>
  <c r="D898" i="19460" s="1"/>
  <c r="E898" i="19460" s="1"/>
  <c r="C1080" i="19460"/>
  <c r="E1243" i="19460"/>
  <c r="B28" i="19460"/>
  <c r="D30" i="19460"/>
  <c r="E30" i="19460" s="1"/>
  <c r="D372" i="19460"/>
  <c r="B390" i="19460"/>
  <c r="D426" i="19460"/>
  <c r="E426" i="19460" s="1"/>
  <c r="D433" i="19460"/>
  <c r="D471" i="19460"/>
  <c r="D482" i="19460"/>
  <c r="B556" i="19460"/>
  <c r="C629" i="19460"/>
  <c r="D629" i="19460" s="1"/>
  <c r="E629" i="19460" s="1"/>
  <c r="D674" i="19460"/>
  <c r="E674" i="19460" s="1"/>
  <c r="D711" i="19460"/>
  <c r="D752" i="19460"/>
  <c r="D773" i="19460"/>
  <c r="E773" i="19460" s="1"/>
  <c r="D895" i="19460"/>
  <c r="E895" i="19460" s="1"/>
  <c r="D931" i="19460"/>
  <c r="C1188" i="19460"/>
  <c r="D1188" i="19460" s="1"/>
  <c r="E1188" i="19460" s="1"/>
  <c r="E240" i="19460"/>
  <c r="E250" i="19460"/>
  <c r="C956" i="19460"/>
  <c r="D956" i="19460" s="1"/>
  <c r="E956" i="19460" s="1"/>
  <c r="C1020" i="19460"/>
  <c r="D1020" i="19460" s="1"/>
  <c r="E1020" i="19460" s="1"/>
  <c r="C1040" i="19460"/>
  <c r="D1040" i="19460" s="1"/>
  <c r="D1125" i="19460"/>
  <c r="D701" i="19460"/>
  <c r="D1064" i="19460"/>
  <c r="D1067" i="19460"/>
  <c r="D1070" i="19460"/>
  <c r="E1125" i="19460"/>
  <c r="B5" i="257"/>
  <c r="D5" i="257" s="1"/>
  <c r="E5" i="257" s="1"/>
  <c r="E22" i="257"/>
  <c r="D16" i="19459"/>
  <c r="E16" i="19459" s="1"/>
  <c r="D6" i="19459"/>
  <c r="E6" i="19459" s="1"/>
  <c r="D22" i="19440"/>
  <c r="E22" i="19440" s="1"/>
  <c r="D5" i="19440"/>
  <c r="E5" i="19440"/>
  <c r="D6" i="19440"/>
  <c r="E6" i="19440" s="1"/>
  <c r="D4" i="19435"/>
  <c r="B5" i="19435"/>
  <c r="B16" i="19435"/>
  <c r="D772" i="19460" l="1"/>
  <c r="E772" i="19460" s="1"/>
  <c r="B503" i="19460"/>
  <c r="D8" i="19437"/>
  <c r="E8" i="19437" s="1"/>
  <c r="D1136" i="19460"/>
  <c r="E1136" i="19460" s="1"/>
  <c r="D339" i="19460"/>
  <c r="E339" i="19460" s="1"/>
  <c r="D390" i="19460"/>
  <c r="E1144" i="19460"/>
  <c r="E239" i="19460"/>
  <c r="E1040" i="19460"/>
  <c r="D28" i="19460"/>
  <c r="E700" i="19460"/>
  <c r="D1242" i="19460"/>
  <c r="E1242" i="19460" s="1"/>
  <c r="B791" i="19460"/>
  <c r="C5" i="19437"/>
  <c r="D5" i="19437" s="1"/>
  <c r="E5" i="19437" s="1"/>
  <c r="D792" i="19460"/>
  <c r="D1080" i="19460"/>
  <c r="E1080" i="19460" s="1"/>
  <c r="E792" i="19460"/>
  <c r="D249" i="19460"/>
  <c r="E249" i="19460" s="1"/>
  <c r="E5" i="19459"/>
  <c r="D5" i="11521"/>
  <c r="E5" i="11521" s="1"/>
  <c r="B4" i="19445"/>
  <c r="B4" i="19435"/>
  <c r="D503" i="19460"/>
  <c r="E503" i="19460" s="1"/>
  <c r="E28" i="19460"/>
  <c r="B6" i="19460"/>
  <c r="D556" i="19460"/>
  <c r="E556" i="19460" s="1"/>
  <c r="C5" i="19460"/>
  <c r="E1124" i="19460"/>
  <c r="E390" i="19460"/>
  <c r="H5" i="19461"/>
  <c r="G5" i="19461"/>
  <c r="F5" i="19461"/>
  <c r="E5" i="19461"/>
  <c r="D5" i="19461"/>
  <c r="C5" i="19461"/>
  <c r="B5" i="19461"/>
  <c r="D791" i="19460" l="1"/>
  <c r="E791" i="19460" s="1"/>
  <c r="B5" i="19460"/>
  <c r="D6" i="19460"/>
  <c r="E6" i="19460" s="1"/>
  <c r="D5" i="19460" l="1"/>
  <c r="E5" i="19460"/>
</calcChain>
</file>

<file path=xl/sharedStrings.xml><?xml version="1.0" encoding="utf-8"?>
<sst xmlns="http://schemas.openxmlformats.org/spreadsheetml/2006/main" count="1716" uniqueCount="1255">
  <si>
    <t>基本工资</t>
  </si>
  <si>
    <t>津贴补贴</t>
  </si>
  <si>
    <t>其他工资福利支出</t>
  </si>
  <si>
    <t>办公费</t>
  </si>
  <si>
    <t>印刷费</t>
  </si>
  <si>
    <t>取暖费</t>
  </si>
  <si>
    <t>差旅费</t>
  </si>
  <si>
    <t>其他商品和服务支出</t>
  </si>
  <si>
    <t>离休费</t>
  </si>
  <si>
    <t>抚恤金</t>
  </si>
  <si>
    <t>生活补助</t>
  </si>
  <si>
    <t>救济费</t>
  </si>
  <si>
    <t>医疗费</t>
  </si>
  <si>
    <t>助学金</t>
  </si>
  <si>
    <t>奖励金</t>
  </si>
  <si>
    <t>其他对个人和家庭的补助支出</t>
  </si>
  <si>
    <t>一般公共预算收入合计</t>
  </si>
  <si>
    <t>一、一般公共预算收入合计</t>
  </si>
  <si>
    <t>一、一般公共预算支出合计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</si>
  <si>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</si>
  <si>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</si>
  <si>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</si>
  <si>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</si>
  <si>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</si>
  <si>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</si>
  <si>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</si>
  <si>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</si>
  <si>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</si>
  <si>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</si>
  <si>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国有资本经营收入</t>
  </si>
  <si>
    <t xml:space="preserve">    国有资源(资产)有偿使用收入</t>
  </si>
  <si>
    <t>`</t>
    <phoneticPr fontId="2" type="noConversion"/>
  </si>
  <si>
    <t>转移性支出</t>
  </si>
  <si>
    <t xml:space="preserve">    政府性基金转移支付</t>
  </si>
  <si>
    <t xml:space="preserve">    　政府性基金补助支出</t>
  </si>
  <si>
    <t xml:space="preserve">    　政府性基金上解支出</t>
  </si>
  <si>
    <t xml:space="preserve">    调出资金</t>
  </si>
  <si>
    <t xml:space="preserve">    年终结余</t>
  </si>
  <si>
    <t xml:space="preserve">      污水处理费收入</t>
  </si>
  <si>
    <t xml:space="preserve">      彩票发行机构和彩票销售机构的业务费用</t>
  </si>
  <si>
    <t>彩票发行机构和彩票销售机构的业务费用</t>
  </si>
  <si>
    <t>其他政府性基金收入</t>
  </si>
  <si>
    <t xml:space="preserve">                福利彩票销售机构的业务费</t>
  </si>
  <si>
    <t xml:space="preserve">                体育彩票销售机构的业务费</t>
  </si>
  <si>
    <t xml:space="preserve">         单位：万元</t>
  </si>
  <si>
    <t>科学技术支出</t>
  </si>
  <si>
    <t>节能环保支出</t>
  </si>
  <si>
    <t>城乡社区支出</t>
  </si>
  <si>
    <t>自然资源海洋气象等支出</t>
  </si>
  <si>
    <t>灾害防治及应急管理支出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</si>
  <si>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</si>
  <si>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</si>
  <si>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</si>
  <si>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</si>
  <si>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</si>
  <si>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</si>
  <si>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</si>
  <si>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</si>
  <si>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</si>
  <si>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</si>
  <si>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</si>
  <si>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</si>
  <si>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</si>
  <si>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</si>
  <si>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</si>
  <si>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</si>
  <si>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</si>
  <si>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</si>
  <si>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</si>
  <si>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</si>
  <si>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</si>
  <si>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信访事务</t>
  </si>
  <si>
    <t xml:space="preserve">      参事事务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</si>
  <si>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</si>
  <si>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</si>
  <si>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</si>
  <si>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</si>
  <si>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</si>
  <si>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</si>
  <si>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应对气候变化管理事务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</si>
  <si>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</si>
  <si>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</si>
  <si>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</si>
  <si>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统计管理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</si>
  <si>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</si>
  <si>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</si>
  <si>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</si>
  <si>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</si>
  <si>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</si>
  <si>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</si>
  <si>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</si>
  <si>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</si>
  <si>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税收事务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</si>
  <si>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</si>
  <si>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</si>
  <si>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</si>
  <si>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</si>
  <si>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</si>
  <si>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</si>
  <si>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</si>
  <si>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其他海关事务支出</t>
  </si>
  <si>
    <t xml:space="preserve">      政府特殊津贴</t>
  </si>
  <si>
    <t xml:space="preserve">      资助留学回国人员</t>
  </si>
  <si>
    <t xml:space="preserve">      军队转业干部安置</t>
  </si>
  <si>
    <t xml:space="preserve">      博士后日常经费</t>
  </si>
  <si>
    <t xml:space="preserve">      引进人才费用</t>
  </si>
  <si>
    <t xml:space="preserve">    纪检监察事务</t>
  </si>
  <si>
    <t xml:space="preserve">      大案要案查处</t>
  </si>
  <si>
    <t xml:space="preserve">      派驻派出机构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</si>
  <si>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</si>
  <si>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</si>
  <si>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</si>
  <si>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</si>
  <si>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</si>
  <si>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</si>
  <si>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</si>
  <si>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</si>
  <si>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</si>
  <si>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</si>
  <si>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知识产权宏观管理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</si>
  <si>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</si>
  <si>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</si>
  <si>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</si>
  <si>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</si>
  <si>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  港澳事务</t>
  </si>
  <si>
    <t xml:space="preserve">      台湾事务</t>
  </si>
  <si>
    <t xml:space="preserve">      华侨事务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</si>
  <si>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</si>
  <si>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</si>
  <si>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</si>
  <si>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</si>
  <si>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</si>
  <si>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</si>
  <si>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其他群众团体事务支出</t>
  </si>
  <si>
    <t xml:space="preserve">      专项业务</t>
  </si>
  <si>
    <t xml:space="preserve">    组织事务</t>
  </si>
  <si>
    <t xml:space="preserve">      其他组织事务支出</t>
  </si>
  <si>
    <t xml:space="preserve">    宣传事务</t>
  </si>
  <si>
    <t xml:space="preserve">    统战事务</t>
  </si>
  <si>
    <t xml:space="preserve">      其他统战事务支出</t>
  </si>
  <si>
    <t xml:space="preserve">    其他共产党事务支出</t>
  </si>
  <si>
    <t xml:space="preserve">      其他共产党事务支出</t>
  </si>
  <si>
    <t xml:space="preserve">      国家赔偿费用支出</t>
  </si>
  <si>
    <t xml:space="preserve">    对外合作与交流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</si>
  <si>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</si>
  <si>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</si>
  <si>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</si>
  <si>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</si>
  <si>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</si>
  <si>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民兵</t>
  </si>
  <si>
    <t xml:space="preserve">      边海防</t>
  </si>
  <si>
    <t xml:space="preserve">      其他国防动员支出</t>
  </si>
  <si>
    <t xml:space="preserve">    公安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</si>
  <si>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</si>
  <si>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</si>
  <si>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</si>
  <si>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</si>
  <si>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</si>
  <si>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</si>
  <si>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</si>
  <si>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</si>
  <si>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</si>
  <si>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</si>
  <si>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</si>
  <si>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</si>
  <si>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</si>
  <si>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</si>
  <si>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</si>
  <si>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社区矫正</t>
  </si>
  <si>
    <t xml:space="preserve">      其他司法支出</t>
  </si>
  <si>
    <t xml:space="preserve">    监狱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</si>
  <si>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</si>
  <si>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</si>
  <si>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</si>
  <si>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</si>
  <si>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</si>
  <si>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</si>
  <si>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</si>
  <si>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</si>
  <si>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</si>
  <si>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</si>
  <si>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</si>
  <si>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</si>
  <si>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其他缉私警察支出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</si>
  <si>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</si>
  <si>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</si>
  <si>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</si>
  <si>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</si>
  <si>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</si>
  <si>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</si>
  <si>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</si>
  <si>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</si>
  <si>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</si>
  <si>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</si>
  <si>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初等职业教育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</si>
  <si>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</si>
  <si>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</si>
  <si>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</si>
  <si>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</si>
  <si>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</si>
  <si>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</si>
  <si>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</si>
  <si>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</si>
  <si>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</si>
  <si>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</si>
  <si>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</si>
  <si>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</si>
  <si>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</si>
  <si>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</si>
  <si>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</si>
  <si>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</si>
  <si>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</si>
  <si>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</si>
  <si>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</si>
  <si>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</si>
  <si>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</si>
  <si>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</si>
  <si>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</si>
  <si>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</si>
  <si>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</si>
  <si>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</si>
  <si>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</si>
  <si>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</si>
  <si>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</si>
  <si>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</si>
  <si>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</si>
  <si>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</si>
  <si>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</si>
  <si>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</si>
  <si>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</si>
  <si>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</si>
  <si>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</si>
  <si>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</si>
  <si>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</si>
  <si>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</si>
  <si>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</si>
  <si>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</si>
  <si>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</si>
  <si>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</si>
  <si>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</si>
  <si>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</si>
  <si>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</si>
  <si>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</si>
  <si>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</si>
  <si>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</si>
  <si>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</si>
  <si>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</si>
  <si>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</si>
  <si>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</si>
  <si>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</si>
  <si>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</si>
  <si>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</si>
  <si>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</si>
  <si>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</si>
  <si>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</si>
  <si>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</si>
  <si>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</si>
  <si>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</si>
  <si>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</si>
  <si>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</si>
  <si>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</si>
  <si>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</si>
  <si>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</si>
  <si>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</si>
  <si>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</si>
  <si>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</si>
  <si>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</si>
  <si>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</si>
  <si>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</si>
  <si>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</si>
  <si>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</si>
  <si>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</si>
  <si>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</si>
  <si>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</si>
  <si>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</si>
  <si>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</si>
  <si>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</si>
  <si>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</si>
  <si>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文化创作与保护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</si>
  <si>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</si>
  <si>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</si>
  <si>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</si>
  <si>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</si>
  <si>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</si>
  <si>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</si>
  <si>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</si>
  <si>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</si>
  <si>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</si>
  <si>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</si>
  <si>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</si>
  <si>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</si>
  <si>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</si>
  <si>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  电影</t>
  </si>
  <si>
    <t xml:space="preserve">      新闻通讯</t>
  </si>
  <si>
    <t xml:space="preserve">      出版发行</t>
  </si>
  <si>
    <t xml:space="preserve">      版权管理</t>
  </si>
  <si>
    <t xml:space="preserve">      宣传文化发展专项支出</t>
  </si>
  <si>
    <t xml:space="preserve">      文化产业发展专项支出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</si>
  <si>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</si>
  <si>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</si>
  <si>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</si>
  <si>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</si>
  <si>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</si>
  <si>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</si>
  <si>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</si>
  <si>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</si>
  <si>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</si>
  <si>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</si>
  <si>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</si>
  <si>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拥军优属</t>
  </si>
  <si>
    <t xml:space="preserve">      行政区划和地名管理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</si>
  <si>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</si>
  <si>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</si>
  <si>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</si>
  <si>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</si>
  <si>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</si>
  <si>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</si>
  <si>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</si>
  <si>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</si>
  <si>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</si>
  <si>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</si>
  <si>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</si>
  <si>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</si>
  <si>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</si>
  <si>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</si>
  <si>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</si>
  <si>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</si>
  <si>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</si>
  <si>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</si>
  <si>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</si>
  <si>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</si>
  <si>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</si>
  <si>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</si>
  <si>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</si>
  <si>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</si>
  <si>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</si>
  <si>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</si>
  <si>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</si>
  <si>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</si>
  <si>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</si>
  <si>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</si>
  <si>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</si>
  <si>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</si>
  <si>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</si>
  <si>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</si>
  <si>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</si>
  <si>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</si>
  <si>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</si>
  <si>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</si>
  <si>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</si>
  <si>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</si>
  <si>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</si>
  <si>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</si>
  <si>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</si>
  <si>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</si>
  <si>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</si>
  <si>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  自然灾害灾后重建补助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</si>
  <si>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</si>
  <si>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</si>
  <si>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</si>
  <si>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</si>
  <si>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</si>
  <si>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</si>
  <si>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</si>
  <si>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</si>
  <si>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</si>
  <si>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</si>
  <si>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</si>
  <si>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</si>
  <si>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</si>
  <si>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</si>
  <si>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</si>
  <si>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</si>
  <si>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</si>
  <si>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</si>
  <si>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</si>
  <si>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</si>
  <si>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</si>
  <si>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其他财政对社会保险基金的补助</t>
  </si>
  <si>
    <t xml:space="preserve">    公立医院</t>
  </si>
  <si>
    <t xml:space="preserve">      综合医院</t>
  </si>
  <si>
    <t xml:space="preserve">      传染病医院</t>
  </si>
  <si>
    <t xml:space="preserve">      职业病防治医院</t>
  </si>
  <si>
    <t xml:space="preserve">      精神病医院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</si>
  <si>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</si>
  <si>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</si>
  <si>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</si>
  <si>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</si>
  <si>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</si>
  <si>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</si>
  <si>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</si>
  <si>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</si>
  <si>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</si>
  <si>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</si>
  <si>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</si>
  <si>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</si>
  <si>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</si>
  <si>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</si>
  <si>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</si>
  <si>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</si>
  <si>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</si>
  <si>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</si>
  <si>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</si>
  <si>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</si>
  <si>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</si>
  <si>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</si>
  <si>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</si>
  <si>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</si>
  <si>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</si>
  <si>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</si>
  <si>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</si>
  <si>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  药品事务</t>
  </si>
  <si>
    <t xml:space="preserve">      化妆品事务</t>
  </si>
  <si>
    <t xml:space="preserve">      医疗器械事务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</si>
  <si>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</si>
  <si>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</si>
  <si>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</si>
  <si>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</si>
  <si>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</si>
  <si>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</si>
  <si>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</si>
  <si>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</si>
  <si>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</si>
  <si>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</si>
  <si>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</si>
  <si>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</si>
  <si>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</si>
  <si>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</si>
  <si>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</si>
  <si>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</si>
  <si>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环境保护管理事务</t>
  </si>
  <si>
    <t xml:space="preserve">      环境保护法规、规划及标准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</si>
  <si>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</si>
  <si>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</si>
  <si>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</si>
  <si>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</si>
  <si>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</si>
  <si>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</si>
  <si>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</si>
  <si>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</si>
  <si>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</si>
  <si>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</si>
  <si>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</si>
  <si>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</si>
  <si>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</si>
  <si>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</si>
  <si>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</si>
  <si>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</si>
  <si>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</si>
  <si>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</si>
  <si>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</si>
  <si>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</si>
  <si>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</si>
  <si>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</si>
  <si>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停伐补助</t>
  </si>
  <si>
    <t xml:space="preserve">      其他天然林保护支出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</si>
  <si>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</si>
  <si>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</si>
  <si>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</si>
  <si>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</si>
  <si>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</si>
  <si>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</si>
  <si>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</si>
  <si>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</si>
  <si>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</si>
  <si>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</si>
  <si>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污染减排</t>
  </si>
  <si>
    <t xml:space="preserve">    能源管理事务</t>
  </si>
  <si>
    <t xml:space="preserve">      能源科技装备</t>
  </si>
  <si>
    <t xml:space="preserve">      能源行业管理</t>
  </si>
  <si>
    <t xml:space="preserve">      能源管理</t>
  </si>
  <si>
    <t xml:space="preserve">      农村电网建设</t>
  </si>
  <si>
    <t xml:space="preserve">      其他能源管理事务支出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</si>
  <si>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</si>
  <si>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</si>
  <si>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</si>
  <si>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</si>
  <si>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</si>
  <si>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</si>
  <si>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</si>
  <si>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</si>
  <si>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</si>
  <si>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</si>
  <si>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</si>
  <si>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</si>
  <si>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</si>
  <si>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</si>
  <si>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</si>
  <si>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</si>
  <si>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</si>
  <si>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</si>
  <si>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</si>
  <si>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</si>
  <si>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</si>
  <si>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农业资源保护修复与利用</t>
  </si>
  <si>
    <t xml:space="preserve">      对高校毕业生到基层任职补助</t>
  </si>
  <si>
    <t xml:space="preserve">      森林资源管理</t>
  </si>
  <si>
    <t xml:space="preserve">      森林生态效益补偿</t>
  </si>
  <si>
    <t xml:space="preserve">      动植物保护</t>
  </si>
  <si>
    <t xml:space="preserve">      湿地保护</t>
  </si>
  <si>
    <t xml:space="preserve">      防沙治沙</t>
  </si>
  <si>
    <t xml:space="preserve">      信息管理</t>
  </si>
  <si>
    <t xml:space="preserve">      林区公共支出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</si>
  <si>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</si>
  <si>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</si>
  <si>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</si>
  <si>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</si>
  <si>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</si>
  <si>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</si>
  <si>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</si>
  <si>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</si>
  <si>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</si>
  <si>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</si>
  <si>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</si>
  <si>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</si>
  <si>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</si>
  <si>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</si>
  <si>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</si>
  <si>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</si>
  <si>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</si>
  <si>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农村人畜饮水</t>
  </si>
  <si>
    <t xml:space="preserve">      其他水利支出</t>
  </si>
  <si>
    <t xml:space="preserve">      南水北调工程建设</t>
  </si>
  <si>
    <t xml:space="preserve">      农村基础设施建设</t>
  </si>
  <si>
    <t xml:space="preserve">      生产发展</t>
  </si>
  <si>
    <t xml:space="preserve">      社会发展</t>
  </si>
  <si>
    <t xml:space="preserve">    农村综合改革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</si>
  <si>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</si>
  <si>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</si>
  <si>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</si>
  <si>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</si>
  <si>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</si>
  <si>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</si>
  <si>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农业保险保费补贴</t>
  </si>
  <si>
    <t xml:space="preserve">      补充创业担保贷款基金</t>
  </si>
  <si>
    <t xml:space="preserve">      其他普惠金融发展支出</t>
  </si>
  <si>
    <t xml:space="preserve">      棉花目标价格补贴</t>
  </si>
  <si>
    <t xml:space="preserve">      其他目标价格补贴</t>
  </si>
  <si>
    <t xml:space="preserve">      化解其他公益性乡村债务支出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</si>
  <si>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</si>
  <si>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</si>
  <si>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</si>
  <si>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</si>
  <si>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</si>
  <si>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</si>
  <si>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</si>
  <si>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</si>
  <si>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</si>
  <si>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</si>
  <si>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</si>
  <si>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</si>
  <si>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</si>
  <si>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</si>
  <si>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</si>
  <si>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</si>
  <si>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</si>
  <si>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</si>
  <si>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</si>
  <si>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</si>
  <si>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</si>
  <si>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</si>
  <si>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</si>
  <si>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</si>
  <si>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</si>
  <si>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</si>
  <si>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</si>
  <si>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</si>
  <si>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</si>
  <si>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</si>
  <si>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</si>
  <si>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</si>
  <si>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</si>
  <si>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</si>
  <si>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</si>
  <si>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</si>
  <si>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</si>
  <si>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</si>
  <si>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</si>
  <si>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</si>
  <si>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</si>
  <si>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  公共交通运营补助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</si>
  <si>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</si>
  <si>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</si>
  <si>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</si>
  <si>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</si>
  <si>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</si>
  <si>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</si>
  <si>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</si>
  <si>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</si>
  <si>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</si>
  <si>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</si>
  <si>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</si>
  <si>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</si>
  <si>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</si>
  <si>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</si>
  <si>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</si>
  <si>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</si>
  <si>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</si>
  <si>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</si>
  <si>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</si>
  <si>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</si>
  <si>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</si>
  <si>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</si>
  <si>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</si>
  <si>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</si>
  <si>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专用通信</t>
  </si>
  <si>
    <t xml:space="preserve">      其他工业和信息产业监管支出</t>
  </si>
  <si>
    <t xml:space="preserve">      国务院安委会专项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</si>
  <si>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</si>
  <si>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</si>
  <si>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</si>
  <si>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</si>
  <si>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</si>
  <si>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</si>
  <si>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</si>
  <si>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其他支持中小企业发展和管理支出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</si>
  <si>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</si>
  <si>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</si>
  <si>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</si>
  <si>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</si>
  <si>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</si>
  <si>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</si>
  <si>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</si>
  <si>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</si>
  <si>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</si>
  <si>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  旅游宣传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</si>
  <si>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</si>
  <si>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</si>
  <si>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</si>
  <si>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  服务业基础设施建设</t>
  </si>
  <si>
    <t xml:space="preserve">    一般公共服务</t>
  </si>
  <si>
    <t xml:space="preserve">    教育</t>
  </si>
  <si>
    <t xml:space="preserve">    节能环保</t>
  </si>
  <si>
    <t xml:space="preserve">    交通运输</t>
  </si>
  <si>
    <t xml:space="preserve">    住房保障</t>
  </si>
  <si>
    <t xml:space="preserve">    其他支出</t>
  </si>
  <si>
    <t xml:space="preserve">      土地资源储备支出</t>
  </si>
  <si>
    <t xml:space="preserve">      地质矿产资源与环境调查</t>
  </si>
  <si>
    <t xml:space="preserve">      地质转产项目财政贴息</t>
  </si>
  <si>
    <t xml:space="preserve">      国外风险勘查</t>
  </si>
  <si>
    <t xml:space="preserve">      极地考察</t>
  </si>
  <si>
    <t xml:space="preserve">      海港航标维护</t>
  </si>
  <si>
    <t xml:space="preserve">      海水淡化</t>
  </si>
  <si>
    <t xml:space="preserve">      无居民海岛使用金支出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</si>
  <si>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</si>
  <si>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</si>
  <si>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</si>
  <si>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</si>
  <si>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</si>
  <si>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</si>
  <si>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</si>
  <si>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</si>
  <si>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其他地震事务支出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</si>
  <si>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</si>
  <si>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</si>
  <si>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</si>
  <si>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</si>
  <si>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</si>
  <si>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</si>
  <si>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</si>
  <si>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</si>
  <si>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</si>
  <si>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</si>
  <si>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</si>
  <si>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</si>
  <si>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</si>
  <si>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</si>
  <si>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</si>
  <si>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</si>
  <si>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</si>
  <si>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</si>
  <si>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</si>
  <si>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</si>
  <si>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</si>
  <si>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</si>
  <si>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</si>
  <si>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</si>
  <si>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</si>
  <si>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</si>
  <si>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</si>
  <si>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</si>
  <si>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</si>
  <si>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</si>
  <si>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</si>
  <si>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</si>
  <si>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</si>
  <si>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</si>
  <si>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</si>
  <si>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能源储备</t>
  </si>
  <si>
    <t xml:space="preserve">      天然铀能源储备</t>
  </si>
  <si>
    <t xml:space="preserve">      煤炭储备</t>
  </si>
  <si>
    <t xml:space="preserve">    粮油储备</t>
  </si>
  <si>
    <t xml:space="preserve">      储备粮油补贴</t>
  </si>
  <si>
    <t xml:space="preserve">      储备粮油差价补贴</t>
  </si>
  <si>
    <t xml:space="preserve">      最低收购价政策支出</t>
  </si>
  <si>
    <t xml:space="preserve">      其他粮油储备支出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</si>
  <si>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</si>
  <si>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</si>
  <si>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</si>
  <si>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</si>
  <si>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</si>
  <si>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 xml:space="preserve">    地方政府一般债务发行费用支出</t>
  </si>
  <si>
    <t>增减额</t>
  </si>
  <si>
    <t>一、税收收入</t>
  </si>
  <si>
    <t>二、非税收入</t>
  </si>
  <si>
    <t>收入总计</t>
  </si>
  <si>
    <t>支出总计</t>
  </si>
  <si>
    <t>政府性基金支出合计</t>
  </si>
  <si>
    <t xml:space="preserve">    专项收入</t>
  </si>
  <si>
    <t>　　1.返还性收入</t>
  </si>
  <si>
    <t>　　1.体制上解支出</t>
  </si>
  <si>
    <t>　　2.一般性转移支付收入</t>
  </si>
  <si>
    <t>　　2.专项上解支出</t>
  </si>
  <si>
    <t xml:space="preserve">    3.专项转移支付收入</t>
  </si>
  <si>
    <t>政府性基金收入合计</t>
  </si>
  <si>
    <t>预算科目</t>
    <phoneticPr fontId="2" type="noConversion"/>
  </si>
  <si>
    <t>基本支出合计</t>
    <phoneticPr fontId="2" type="noConversion"/>
  </si>
  <si>
    <t>（一）工资福利支出</t>
    <phoneticPr fontId="2" type="noConversion"/>
  </si>
  <si>
    <t>住房公积金</t>
    <phoneticPr fontId="2" type="noConversion"/>
  </si>
  <si>
    <t>（二）商品和服务支出</t>
    <phoneticPr fontId="2" type="noConversion"/>
  </si>
  <si>
    <t>（三）对个人和家庭的补助</t>
    <phoneticPr fontId="2" type="noConversion"/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</si>
  <si>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</si>
  <si>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</si>
  <si>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</si>
  <si>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</si>
  <si>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</si>
  <si>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</si>
  <si>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</si>
  <si>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</si>
  <si>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</si>
  <si>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</si>
  <si>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</si>
  <si>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其他重要商品储备支出</t>
  </si>
  <si>
    <t xml:space="preserve">      执法办案</t>
  </si>
  <si>
    <t xml:space="preserve">      律师管理</t>
  </si>
  <si>
    <t xml:space="preserve">      公共法律服务</t>
  </si>
  <si>
    <t xml:space="preserve">    广播电视</t>
  </si>
  <si>
    <t xml:space="preserve">      传输发射</t>
  </si>
  <si>
    <t>单位：万元</t>
  </si>
  <si>
    <t>预算科目</t>
  </si>
  <si>
    <t>增减%</t>
  </si>
  <si>
    <t>支出合计</t>
  </si>
  <si>
    <t>一般公共服务</t>
  </si>
  <si>
    <t xml:space="preserve">      专项业务及机关事务管理</t>
  </si>
  <si>
    <t xml:space="preserve">      其他政府办公厅（室）及相关机构事务支出</t>
  </si>
  <si>
    <t xml:space="preserve">      专项统计业务</t>
  </si>
  <si>
    <t xml:space="preserve">      专项普查活动</t>
  </si>
  <si>
    <t xml:space="preserve">      其他财政事务支出</t>
  </si>
  <si>
    <t xml:space="preserve">      税收业务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</si>
  <si>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</si>
  <si>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</si>
  <si>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</si>
  <si>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</si>
  <si>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</si>
  <si>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巡视工作</t>
  </si>
  <si>
    <t xml:space="preserve">      知识产权战略和规划</t>
  </si>
  <si>
    <t xml:space="preserve">      国际合作与交流</t>
  </si>
  <si>
    <t xml:space="preserve">      商标管理</t>
  </si>
  <si>
    <t xml:space="preserve">      原产地地理标志管理</t>
  </si>
  <si>
    <t xml:space="preserve">    港澳台事务</t>
  </si>
  <si>
    <t xml:space="preserve">      其他港澳台事务支出</t>
  </si>
  <si>
    <t xml:space="preserve">      工会事务</t>
  </si>
  <si>
    <t xml:space="preserve">    党委办公厅（室）及相关机构事务</t>
  </si>
  <si>
    <t xml:space="preserve">      其他党委办公厅（室）及相关机构事务支出</t>
  </si>
  <si>
    <t xml:space="preserve">      公务员事务</t>
  </si>
  <si>
    <t xml:space="preserve">      宣传管理</t>
  </si>
  <si>
    <t xml:space="preserve">      其他宣传事务支出</t>
  </si>
  <si>
    <t xml:space="preserve">      宗教事务</t>
  </si>
  <si>
    <t xml:space="preserve">    对外联络事务</t>
  </si>
  <si>
    <t xml:space="preserve">      其他对外联络事务支出</t>
  </si>
  <si>
    <t xml:space="preserve">    网信事务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</si>
  <si>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</si>
  <si>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</si>
  <si>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</si>
  <si>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</si>
  <si>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</si>
  <si>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</si>
  <si>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</si>
  <si>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</si>
  <si>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</si>
  <si>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</si>
  <si>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其他一般公共服务支出</t>
  </si>
  <si>
    <t>外交支出</t>
  </si>
  <si>
    <t xml:space="preserve">    对外宣传</t>
  </si>
  <si>
    <t xml:space="preserve">    其他外交支出</t>
  </si>
  <si>
    <t>国防支出</t>
  </si>
  <si>
    <t xml:space="preserve">    其他国防支出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</si>
  <si>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</si>
  <si>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</si>
  <si>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</si>
  <si>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  特别业务</t>
  </si>
  <si>
    <t xml:space="preserve">      特勤业务</t>
  </si>
  <si>
    <t xml:space="preserve">      移民事务</t>
  </si>
  <si>
    <t xml:space="preserve">      检查监督</t>
  </si>
  <si>
    <t xml:space="preserve">      国家统一法律职业资格考试</t>
  </si>
  <si>
    <t xml:space="preserve">      法治建设</t>
  </si>
  <si>
    <t xml:space="preserve">      罪犯生活及医疗卫生</t>
  </si>
  <si>
    <t xml:space="preserve">      监狱业务及罪犯改造</t>
  </si>
  <si>
    <t xml:space="preserve">      缉私业务</t>
  </si>
  <si>
    <t xml:space="preserve">    其他公共安全支出</t>
  </si>
  <si>
    <t xml:space="preserve">      国家司法救助支出</t>
  </si>
  <si>
    <t xml:space="preserve">      其他公共安全支出</t>
  </si>
  <si>
    <t>教育支出</t>
  </si>
  <si>
    <t xml:space="preserve">      中等职业教育</t>
  </si>
  <si>
    <t xml:space="preserve">      城市中小学校舍建设</t>
  </si>
  <si>
    <t xml:space="preserve">    其他教育支出</t>
  </si>
  <si>
    <t xml:space="preserve">      实验室及相关设施</t>
  </si>
  <si>
    <t xml:space="preserve">      科技人才队伍建设</t>
  </si>
  <si>
    <t xml:space="preserve">      共性技术研究与开发</t>
  </si>
  <si>
    <t xml:space="preserve">      其他科技重大项目</t>
  </si>
  <si>
    <t>文化旅游体育与传媒支出</t>
  </si>
  <si>
    <t xml:space="preserve">    文化和旅游</t>
  </si>
  <si>
    <t xml:space="preserve">      文化和旅游交流与合作</t>
  </si>
  <si>
    <t xml:space="preserve">      文化和旅游市场管理</t>
  </si>
  <si>
    <t xml:space="preserve">      文化和旅游管理事务</t>
  </si>
  <si>
    <t xml:space="preserve">      其他文化和旅游支出</t>
  </si>
  <si>
    <t xml:space="preserve">    新闻出版电影</t>
  </si>
  <si>
    <t xml:space="preserve">      其他新闻出版电影支出</t>
  </si>
  <si>
    <t xml:space="preserve">      监测监管</t>
  </si>
  <si>
    <t xml:space="preserve">      广播电视事务</t>
  </si>
  <si>
    <t xml:space="preserve">      其他广播电视支出</t>
  </si>
  <si>
    <t xml:space="preserve">    其他文化旅游体育与传媒支出</t>
  </si>
  <si>
    <t xml:space="preserve">      其他文化旅游体育与传媒支出</t>
  </si>
  <si>
    <t>社会保障和就业支出</t>
  </si>
  <si>
    <t xml:space="preserve">      社会组织管理</t>
  </si>
  <si>
    <t xml:space="preserve">      基层政权建设和社区治理</t>
  </si>
  <si>
    <t xml:space="preserve">    行政事业单位养老支出</t>
  </si>
  <si>
    <t xml:space="preserve">      行政单位离退休</t>
  </si>
  <si>
    <t xml:space="preserve">      对机关事业单位职业年金的补助</t>
  </si>
  <si>
    <t xml:space="preserve">      其他行政事业单位养老支出</t>
  </si>
  <si>
    <t xml:space="preserve">      促进创业补贴</t>
  </si>
  <si>
    <t xml:space="preserve">      光荣院</t>
  </si>
  <si>
    <t xml:space="preserve">      烈士纪念设施管理维护</t>
  </si>
  <si>
    <t xml:space="preserve">      康复辅具</t>
  </si>
  <si>
    <t xml:space="preserve">      养老服务</t>
  </si>
  <si>
    <t xml:space="preserve">      残疾人就业</t>
  </si>
  <si>
    <t xml:space="preserve">    红十字事业</t>
  </si>
  <si>
    <t xml:space="preserve">      其他红十字事业支出</t>
  </si>
  <si>
    <t xml:space="preserve">      交强险增值税补助基金支出</t>
  </si>
  <si>
    <t xml:space="preserve">    退役军人管理事务</t>
  </si>
  <si>
    <t xml:space="preserve">      军供保障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</si>
  <si>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</si>
  <si>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</si>
  <si>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</si>
  <si>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</si>
  <si>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</si>
  <si>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>卫生健康支出</t>
  </si>
  <si>
    <t xml:space="preserve">    卫生健康管理事务</t>
  </si>
  <si>
    <t xml:space="preserve">      其他卫生健康管理事务支出</t>
  </si>
  <si>
    <t xml:space="preserve">      中医（民族）医院</t>
  </si>
  <si>
    <t xml:space="preserve">      妇幼保健医院</t>
  </si>
  <si>
    <t xml:space="preserve">      康复医院</t>
  </si>
  <si>
    <t xml:space="preserve">      优抚医院</t>
  </si>
  <si>
    <t xml:space="preserve">      重大公共卫生服务</t>
  </si>
  <si>
    <t xml:space="preserve">      中医（民族医）药专项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</si>
  <si>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</si>
  <si>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</si>
  <si>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</si>
  <si>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</si>
  <si>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老龄卫生健康事务</t>
  </si>
  <si>
    <t xml:space="preserve">    其他卫生健康支出</t>
  </si>
  <si>
    <t xml:space="preserve">      生态环境保护宣传</t>
  </si>
  <si>
    <t xml:space="preserve">      生态环境国际合作及履约</t>
  </si>
  <si>
    <t xml:space="preserve">      生态环境保护行政许可</t>
  </si>
  <si>
    <t xml:space="preserve">      土壤</t>
  </si>
  <si>
    <t xml:space="preserve">      草原生态修复治理</t>
  </si>
  <si>
    <t xml:space="preserve">      自然保护地</t>
  </si>
  <si>
    <t xml:space="preserve">      天然林保护工程建设</t>
  </si>
  <si>
    <t xml:space="preserve">    退耕还林还草</t>
  </si>
  <si>
    <t xml:space="preserve">      其他退耕还林还草支出</t>
  </si>
  <si>
    <t xml:space="preserve">    已垦草原退耕还草</t>
  </si>
  <si>
    <t xml:space="preserve">    能源节约利用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</si>
  <si>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</si>
  <si>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</si>
  <si>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</si>
  <si>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</si>
  <si>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</si>
  <si>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</si>
  <si>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</si>
  <si>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其他节能环保支出</t>
  </si>
  <si>
    <t xml:space="preserve">    城乡社区规划与管理</t>
  </si>
  <si>
    <t xml:space="preserve">    城乡社区环境卫生</t>
  </si>
  <si>
    <t xml:space="preserve">    建设市场管理与监督</t>
  </si>
  <si>
    <t xml:space="preserve">    其他城乡社区支出</t>
  </si>
  <si>
    <t>农林水支出</t>
  </si>
  <si>
    <t xml:space="preserve">    农业农村</t>
  </si>
  <si>
    <t xml:space="preserve">      行业业务管理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</si>
  <si>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</si>
  <si>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</si>
  <si>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</si>
  <si>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</si>
  <si>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农村道路建设</t>
  </si>
  <si>
    <t xml:space="preserve">      渔业发展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</si>
  <si>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</si>
  <si>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</si>
  <si>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</si>
  <si>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</si>
  <si>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</si>
  <si>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执法与监督</t>
  </si>
  <si>
    <t xml:space="preserve">      对外合作与交流</t>
  </si>
  <si>
    <t xml:space="preserve">      产业化管理</t>
  </si>
  <si>
    <t xml:space="preserve">      贷款贴息</t>
  </si>
  <si>
    <t xml:space="preserve">      林业草原防灾减灾</t>
  </si>
  <si>
    <t xml:space="preserve">      草原管理</t>
  </si>
  <si>
    <t xml:space="preserve">      其他林业和草原支出</t>
  </si>
  <si>
    <t xml:space="preserve">      水土保持</t>
  </si>
  <si>
    <t xml:space="preserve">      农村水利</t>
  </si>
  <si>
    <t xml:space="preserve">      水利建设征地及移民支出</t>
  </si>
  <si>
    <t xml:space="preserve">      南水北调工程管理</t>
  </si>
  <si>
    <t xml:space="preserve">    巩固脱贫衔接乡村振兴</t>
  </si>
  <si>
    <t xml:space="preserve">      贷款奖补和贴息</t>
  </si>
  <si>
    <t xml:space="preserve">       “三西”农业建设专项补助</t>
  </si>
  <si>
    <t xml:space="preserve">      其他巩固脱贫衔接乡村振兴支出</t>
  </si>
  <si>
    <t xml:space="preserve">      对村级公益事业建设的补助</t>
  </si>
  <si>
    <t xml:space="preserve">      农村综合改革示范试点补助</t>
  </si>
  <si>
    <t xml:space="preserve">      创业担保贷款贴息及奖补</t>
  </si>
  <si>
    <t xml:space="preserve">    目标价格补贴</t>
  </si>
  <si>
    <t xml:space="preserve">    其他农林水支出</t>
  </si>
  <si>
    <t xml:space="preserve">      其他农林水支出</t>
  </si>
  <si>
    <t>交通运输支出</t>
  </si>
  <si>
    <t xml:space="preserve">    其他交通运输支出</t>
  </si>
  <si>
    <t xml:space="preserve">      其他交通运输支出</t>
  </si>
  <si>
    <t>资源勘探工业信息等支出</t>
  </si>
  <si>
    <t xml:space="preserve">      无线电及信息通信监管</t>
  </si>
  <si>
    <t xml:space="preserve">      工程建设及运行维护</t>
  </si>
  <si>
    <t xml:space="preserve">      产业发展</t>
  </si>
  <si>
    <t xml:space="preserve">      减免房租补贴</t>
  </si>
  <si>
    <t xml:space="preserve">    其他资源勘探工业信息等支出</t>
  </si>
  <si>
    <t xml:space="preserve">      其他资源勘探工业信息等支出</t>
  </si>
  <si>
    <t>商业服务业等支出</t>
  </si>
  <si>
    <t xml:space="preserve">    商业流通事务</t>
  </si>
  <si>
    <t xml:space="preserve">    其他商业服务业等支出</t>
  </si>
  <si>
    <t xml:space="preserve">      其他商业服务业等支出</t>
  </si>
  <si>
    <t>金融支出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</si>
  <si>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</si>
  <si>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</si>
  <si>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</si>
  <si>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</si>
  <si>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</si>
  <si>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</si>
  <si>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</si>
  <si>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</si>
  <si>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</si>
  <si>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</si>
  <si>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</si>
  <si>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</si>
  <si>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</si>
  <si>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</si>
  <si>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</si>
  <si>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</si>
  <si>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</si>
  <si>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</si>
  <si>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</si>
  <si>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</si>
  <si>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</si>
  <si>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</si>
  <si>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其他金融支出</t>
  </si>
  <si>
    <t xml:space="preserve">      重点企业贷款贴息</t>
  </si>
  <si>
    <t xml:space="preserve">      其他金融支出</t>
  </si>
  <si>
    <t>援助其他地区支出</t>
  </si>
  <si>
    <t xml:space="preserve">    文化旅游体育与传媒</t>
  </si>
  <si>
    <t xml:space="preserve">    卫生健康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</si>
  <si>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</si>
  <si>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</si>
  <si>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</si>
  <si>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</si>
  <si>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</si>
  <si>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</si>
  <si>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地质勘查与矿产资源管理</t>
  </si>
  <si>
    <t xml:space="preserve">      地质勘查基金（周转金）支出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</si>
  <si>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</si>
  <si>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</si>
  <si>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</si>
  <si>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深海调查与资源开发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</si>
  <si>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</si>
  <si>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</si>
  <si>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</si>
  <si>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 xml:space="preserve">    其他自然资源海洋气象等支出</t>
  </si>
  <si>
    <t>住房保障支出</t>
  </si>
  <si>
    <t xml:space="preserve">      老旧小区改造</t>
  </si>
  <si>
    <t xml:space="preserve">      住房租赁市场发展</t>
  </si>
  <si>
    <t>粮油物资储备支出</t>
  </si>
  <si>
    <t xml:space="preserve">    粮油物资事务</t>
  </si>
  <si>
    <t xml:space="preserve">      财务与审计支出</t>
  </si>
  <si>
    <t xml:space="preserve">      信息统计</t>
  </si>
  <si>
    <t xml:space="preserve">      设施建设</t>
  </si>
  <si>
    <t xml:space="preserve">      设施安全</t>
  </si>
  <si>
    <t xml:space="preserve">      物资保管保养</t>
  </si>
  <si>
    <t xml:space="preserve">      其他粮油物资事务支出</t>
  </si>
  <si>
    <t xml:space="preserve">      石油储备</t>
  </si>
  <si>
    <t xml:space="preserve">      成品油储备</t>
  </si>
  <si>
    <t xml:space="preserve">      其他能源储备支出</t>
  </si>
  <si>
    <t xml:space="preserve">      储备粮（油）库建设</t>
  </si>
  <si>
    <t xml:space="preserve">      应急物资储备</t>
  </si>
  <si>
    <t xml:space="preserve">    应急管理事务</t>
  </si>
  <si>
    <t xml:space="preserve">      灾害风险防治</t>
  </si>
  <si>
    <t xml:space="preserve">      安全监管</t>
  </si>
  <si>
    <t xml:space="preserve">      应急救援</t>
  </si>
  <si>
    <t xml:space="preserve">      应急管理</t>
  </si>
  <si>
    <t xml:space="preserve">      其他应急管理支出</t>
  </si>
  <si>
    <t xml:space="preserve">    消防救援事务</t>
  </si>
  <si>
    <t xml:space="preserve">      消防应急救援</t>
  </si>
  <si>
    <t xml:space="preserve">      其他消防救援事务支出</t>
  </si>
  <si>
    <t xml:space="preserve">    矿山安全</t>
  </si>
  <si>
    <t xml:space="preserve">      矿山安全监察事务</t>
  </si>
  <si>
    <t xml:space="preserve">      矿山应急救援事务</t>
  </si>
  <si>
    <t xml:space="preserve">      其他矿山安全支出</t>
  </si>
  <si>
    <t xml:space="preserve">      地震事业机构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</si>
  <si>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</si>
  <si>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</si>
  <si>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</si>
  <si>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</si>
  <si>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</si>
  <si>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自然灾害救灾补助</t>
  </si>
  <si>
    <t xml:space="preserve">      其他自然灾害救灾及恢复重建支出</t>
  </si>
  <si>
    <t xml:space="preserve">    其他灾害防治及应急管理支出</t>
  </si>
  <si>
    <t>预备费</t>
  </si>
  <si>
    <t>其他支出</t>
  </si>
  <si>
    <t xml:space="preserve">    年初预留</t>
  </si>
  <si>
    <t>债务付息支出</t>
  </si>
  <si>
    <t>债务发行费用支出</t>
  </si>
  <si>
    <t>合计</t>
  </si>
  <si>
    <t>张相镇</t>
  </si>
  <si>
    <t>杨木镇</t>
  </si>
  <si>
    <t>聂家乡</t>
  </si>
  <si>
    <t>向阳街</t>
  </si>
  <si>
    <t>红旗街</t>
  </si>
  <si>
    <t>一、区对下返还性支出</t>
  </si>
  <si>
    <t>（一）增值税和消费税返还</t>
  </si>
  <si>
    <t>（二）所得税基数返还</t>
  </si>
  <si>
    <t>（三）成品油税费改革税收返还</t>
  </si>
  <si>
    <t>二、区对下转移支付支出</t>
  </si>
  <si>
    <t>（一）一般性转移支付</t>
  </si>
  <si>
    <t>1、均衡性转移支付</t>
  </si>
  <si>
    <t>2、县级基本财力保障机制奖补资金</t>
  </si>
  <si>
    <t>3、革命老区及民族和边境地区转移支付</t>
  </si>
  <si>
    <t>6、结算补助</t>
  </si>
  <si>
    <t>4、企事业单位划转补助</t>
  </si>
  <si>
    <t>5、成品油价格和税费改革转移支付补助</t>
  </si>
  <si>
    <t>6、基层公检法司转移支付</t>
  </si>
  <si>
    <t>7、义务教育等转移支付</t>
  </si>
  <si>
    <t>8、基本养老保险和低保等转移支付</t>
  </si>
  <si>
    <t>9、新型农村合作医疗等转移支付</t>
  </si>
  <si>
    <t>10、农村综合改革转移支付</t>
  </si>
  <si>
    <t>11、产粮（油）大县奖励资金</t>
  </si>
  <si>
    <t>12、重点生态功能区转移支付</t>
  </si>
  <si>
    <t>13、固定数额补助</t>
  </si>
  <si>
    <t>（二）专项转移支付</t>
  </si>
  <si>
    <t>按科目和项目分类划分：</t>
  </si>
  <si>
    <t>1、一般公共服务</t>
  </si>
  <si>
    <t>2、外交</t>
  </si>
  <si>
    <t>3、国防</t>
  </si>
  <si>
    <t>4、公共安全</t>
  </si>
  <si>
    <t>5、教育</t>
  </si>
  <si>
    <t>6、科学技术</t>
  </si>
  <si>
    <t>7、文化体育与传媒</t>
  </si>
  <si>
    <t>8、社会保障和就业</t>
  </si>
  <si>
    <t>9、医疗卫生</t>
  </si>
  <si>
    <t>10、节能环保</t>
  </si>
  <si>
    <t>11、城乡社区</t>
  </si>
  <si>
    <t>12、农林水</t>
  </si>
  <si>
    <t>13、交通运输</t>
  </si>
  <si>
    <t>14、资源勘探电力信息等</t>
  </si>
  <si>
    <t>15、商业服务业等</t>
  </si>
  <si>
    <t>16、金融</t>
  </si>
  <si>
    <t>17、国土海洋气象</t>
  </si>
  <si>
    <t>18、住房保障</t>
  </si>
  <si>
    <t>19、粮油物资储备</t>
  </si>
  <si>
    <t>20、其他专项转移支付</t>
  </si>
  <si>
    <t>预  算  科  目</t>
  </si>
  <si>
    <t>散装水泥专项资金收入</t>
  </si>
  <si>
    <t>一、文化体育与传媒支出</t>
  </si>
  <si>
    <t>新型墙体材料专项基金收入</t>
  </si>
  <si>
    <t>二、社会保障和就业支出</t>
  </si>
  <si>
    <t>城市公用事业附加收入</t>
  </si>
  <si>
    <t>三、节能环保支出</t>
  </si>
  <si>
    <t>国有土地收益基金收入</t>
  </si>
  <si>
    <t>四、城乡社区支出</t>
  </si>
  <si>
    <t>农业土地开发资金收入</t>
  </si>
  <si>
    <t>五、农林水支出</t>
  </si>
  <si>
    <t>国有土地使用权出让收入</t>
  </si>
  <si>
    <t>大中型水库库区基金收入</t>
  </si>
  <si>
    <t>六、交通运输支出</t>
  </si>
  <si>
    <t>彩票公益金收入</t>
  </si>
  <si>
    <t>七、资源勘探信息等支出</t>
  </si>
  <si>
    <t>城市基础设施配套费收入</t>
  </si>
  <si>
    <t>八、商业服务业等支出</t>
  </si>
  <si>
    <t>污水处理费收入</t>
  </si>
  <si>
    <t>九、其它支出</t>
  </si>
  <si>
    <t>十、债务付息支出</t>
  </si>
  <si>
    <t>十一、债务发行费用支出</t>
  </si>
  <si>
    <t>转移性收入</t>
  </si>
  <si>
    <t xml:space="preserve">    政府性基金转移收入</t>
  </si>
  <si>
    <t xml:space="preserve">    　政府性基金补助收入</t>
  </si>
  <si>
    <t xml:space="preserve">    　政府性基金上解收入</t>
  </si>
  <si>
    <t xml:space="preserve">    上年结余收入</t>
  </si>
  <si>
    <t xml:space="preserve">    调入资金</t>
  </si>
  <si>
    <t xml:space="preserve">增减% </t>
  </si>
  <si>
    <t>其中：散装水泥专项资金收入</t>
  </si>
  <si>
    <t xml:space="preserve">      新型墙体材料专项基金收入</t>
  </si>
  <si>
    <t xml:space="preserve">      政府住房基金收入</t>
  </si>
  <si>
    <t xml:space="preserve">      城市公用事业附加收入</t>
  </si>
  <si>
    <t xml:space="preserve">      国有土地收益基金收入</t>
  </si>
  <si>
    <t xml:space="preserve">      农业土地开发资金收入</t>
  </si>
  <si>
    <t xml:space="preserve">      国有土地使用权出让收入</t>
  </si>
  <si>
    <t xml:space="preserve">      彩票公益金收入</t>
  </si>
  <si>
    <t xml:space="preserve">          其中：福彩公益金收入</t>
  </si>
  <si>
    <t xml:space="preserve">                体彩公益金收入</t>
  </si>
  <si>
    <t xml:space="preserve">      城市基础设施配套费收入</t>
  </si>
  <si>
    <t xml:space="preserve">          其中：福利彩票发行机构的业务费</t>
  </si>
  <si>
    <t xml:space="preserve">                体育彩票发行机构的业务费</t>
  </si>
  <si>
    <t xml:space="preserve">      其他政府性基金收入</t>
  </si>
  <si>
    <t xml:space="preserve">    大中型水库移民后期扶持基金支出</t>
  </si>
  <si>
    <t xml:space="preserve">    国有土地使用权出让收入安排的支出</t>
  </si>
  <si>
    <t xml:space="preserve">      征地拆迁和补偿支出</t>
  </si>
  <si>
    <t xml:space="preserve">      城市建设支出</t>
  </si>
  <si>
    <t xml:space="preserve">      土地出让业务支出</t>
  </si>
  <si>
    <t xml:space="preserve">      棚户区改造支出</t>
  </si>
  <si>
    <t xml:space="preserve">      其他国有土地使用权出让收入安排的支出</t>
  </si>
  <si>
    <t xml:space="preserve">    城市公用事业附加安排的支出</t>
  </si>
  <si>
    <t xml:space="preserve">      城市公共设施</t>
  </si>
  <si>
    <t xml:space="preserve">    国有土地收益基金支出</t>
  </si>
  <si>
    <t xml:space="preserve">      其他国有土地收益基金支出</t>
  </si>
  <si>
    <t xml:space="preserve">    农业土地开发资金支出</t>
  </si>
  <si>
    <t xml:space="preserve">    城市基础设施配套费安排的支出</t>
  </si>
  <si>
    <t xml:space="preserve">      其他城市基础设施配套费安排的支出</t>
  </si>
  <si>
    <t xml:space="preserve">    污水处理费</t>
  </si>
  <si>
    <t xml:space="preserve">    彩票发行销售机构业务费安排的支出</t>
  </si>
  <si>
    <t xml:space="preserve">      福利彩票销售机构的业务费支出</t>
  </si>
  <si>
    <t xml:space="preserve">      体育彩票销售机构的业务费支出</t>
  </si>
  <si>
    <t xml:space="preserve">      彩票市场调控资金</t>
  </si>
  <si>
    <t xml:space="preserve">    彩票公益金安排的支出</t>
  </si>
  <si>
    <t xml:space="preserve">    其他政府性基金支出</t>
  </si>
  <si>
    <t xml:space="preserve">    地方政府专项债务付息支出</t>
  </si>
  <si>
    <t xml:space="preserve">     地方政府专项债务发行费用支出</t>
  </si>
  <si>
    <t>数 额</t>
  </si>
  <si>
    <t>一、政府性基金预算收入合计</t>
  </si>
  <si>
    <t>一、政府性基金预算支出合计</t>
  </si>
  <si>
    <t>二、上级财政转移性收入</t>
  </si>
  <si>
    <t>二、上解上级财政支出</t>
  </si>
  <si>
    <t>三、调入资金</t>
  </si>
  <si>
    <t>三、调出资金</t>
  </si>
  <si>
    <t>四、上年结余收入</t>
  </si>
  <si>
    <t>四、结转下年支出</t>
  </si>
  <si>
    <t>社会保险基金收入合计</t>
  </si>
  <si>
    <t xml:space="preserve">    其中：基本养老保险费收入</t>
  </si>
  <si>
    <t xml:space="preserve">         基本养老保险基金财政补贴收入</t>
  </si>
  <si>
    <t>机关事业养老保险基金收入</t>
  </si>
  <si>
    <t xml:space="preserve">    其中：基本医疗保险费收入</t>
  </si>
  <si>
    <t>城乡居民基本医疗保险基金收入</t>
  </si>
  <si>
    <t>社会保险基金支出合计</t>
  </si>
  <si>
    <t>机关事业养老保险基金支出</t>
  </si>
  <si>
    <t>城乡居民基本医疗保险基金支出</t>
  </si>
  <si>
    <t xml:space="preserve"> </t>
  </si>
  <si>
    <t>企业基本养老保险基金支出</t>
  </si>
  <si>
    <t>单位：万元</t>
    <phoneticPr fontId="2" type="noConversion"/>
  </si>
  <si>
    <t>项目名称</t>
    <phoneticPr fontId="2" type="noConversion"/>
  </si>
  <si>
    <t>全区</t>
    <phoneticPr fontId="2" type="noConversion"/>
  </si>
  <si>
    <t>区本级</t>
    <phoneticPr fontId="2" type="noConversion"/>
  </si>
  <si>
    <t>张相镇</t>
    <phoneticPr fontId="2" type="noConversion"/>
  </si>
  <si>
    <t>杨木镇</t>
    <phoneticPr fontId="2" type="noConversion"/>
  </si>
  <si>
    <t>聂家乡</t>
    <phoneticPr fontId="2" type="noConversion"/>
  </si>
  <si>
    <t>向阳街</t>
    <phoneticPr fontId="2" type="noConversion"/>
  </si>
  <si>
    <t>红旗街</t>
    <phoneticPr fontId="2" type="noConversion"/>
  </si>
  <si>
    <t>合计</t>
    <phoneticPr fontId="2" type="noConversion"/>
  </si>
  <si>
    <t>专项转移支付收入</t>
    <phoneticPr fontId="2" type="noConversion"/>
  </si>
  <si>
    <t>奖金</t>
    <phoneticPr fontId="2" type="noConversion"/>
  </si>
  <si>
    <t>绩效工资</t>
    <phoneticPr fontId="2" type="noConversion"/>
  </si>
  <si>
    <t>机关事业单位基本养老保险缴费</t>
    <phoneticPr fontId="2" type="noConversion"/>
  </si>
  <si>
    <t>职业年金缴费</t>
    <phoneticPr fontId="2" type="noConversion"/>
  </si>
  <si>
    <t>职工基本医疗保险缴费</t>
    <phoneticPr fontId="2" type="noConversion"/>
  </si>
  <si>
    <t>其他社会保障缴费</t>
    <phoneticPr fontId="2" type="noConversion"/>
  </si>
  <si>
    <t>电费</t>
    <phoneticPr fontId="2" type="noConversion"/>
  </si>
  <si>
    <t>水费</t>
    <phoneticPr fontId="2" type="noConversion"/>
  </si>
  <si>
    <t>邮电费</t>
    <phoneticPr fontId="2" type="noConversion"/>
  </si>
  <si>
    <t>劳务费</t>
    <phoneticPr fontId="2" type="noConversion"/>
  </si>
  <si>
    <t>工会经费</t>
    <phoneticPr fontId="2" type="noConversion"/>
  </si>
  <si>
    <t>福利费</t>
    <phoneticPr fontId="2" type="noConversion"/>
  </si>
  <si>
    <t>公务用车运行维护费</t>
    <phoneticPr fontId="2" type="noConversion"/>
  </si>
  <si>
    <t>其他交通费用</t>
    <phoneticPr fontId="2" type="noConversion"/>
  </si>
  <si>
    <t>退休费</t>
    <phoneticPr fontId="2" type="noConversion"/>
  </si>
  <si>
    <t>2023年预算数</t>
  </si>
  <si>
    <t>2024年预算数</t>
  </si>
  <si>
    <t>2024年预算数比2023年预算数</t>
  </si>
  <si>
    <t xml:space="preserve">    增值税</t>
  </si>
  <si>
    <t xml:space="preserve">    企业所得税</t>
  </si>
  <si>
    <t xml:space="preserve">    个人所得税</t>
  </si>
  <si>
    <t xml:space="preserve">    环境保护税</t>
  </si>
  <si>
    <t xml:space="preserve">    其他税收收入</t>
  </si>
  <si>
    <t>其中：教育费附加收入</t>
  </si>
  <si>
    <t xml:space="preserve">    行政事业性收费收入</t>
  </si>
  <si>
    <t xml:space="preserve">    罚没收入</t>
  </si>
  <si>
    <t xml:space="preserve">    捐赠收入</t>
  </si>
  <si>
    <t xml:space="preserve">    政府住房基金收入</t>
  </si>
  <si>
    <t>全区2024年一般公共预算收入预算表</t>
  </si>
  <si>
    <t>全区2024年一般公共预算支出预算表</t>
  </si>
  <si>
    <t>一般公共预算支出合计</t>
  </si>
  <si>
    <t>一般公共服务支出</t>
  </si>
  <si>
    <t>公共安全支出</t>
  </si>
  <si>
    <t>社会保险基金支出</t>
  </si>
  <si>
    <t>粮油事务支出</t>
  </si>
  <si>
    <t>债务还本支出</t>
  </si>
  <si>
    <t>全区2024年一般公共预算收支预算平衡表</t>
  </si>
  <si>
    <t>二、上级转移性收入</t>
  </si>
  <si>
    <t>二、上解上级支出</t>
  </si>
  <si>
    <t>三、援助其他地区支出</t>
  </si>
  <si>
    <t>三、债务转贷收入</t>
  </si>
  <si>
    <t>四、债务还本支出</t>
  </si>
  <si>
    <t>四、调入预算稳定调节基金</t>
  </si>
  <si>
    <t>五、安排预算稳定调节基金</t>
  </si>
  <si>
    <t>五、调入资金</t>
  </si>
  <si>
    <t>六、调出资金</t>
  </si>
  <si>
    <t xml:space="preserve">     其中：其他调入资金</t>
  </si>
  <si>
    <t>区本级2024年一般公共预算收入预算表</t>
  </si>
  <si>
    <r>
      <t>单位</t>
    </r>
    <r>
      <rPr>
        <sz val="11"/>
        <rFont val="Times New Roman"/>
        <family val="1"/>
      </rPr>
      <t>:</t>
    </r>
    <r>
      <rPr>
        <sz val="11"/>
        <rFont val="宋体"/>
        <family val="3"/>
        <charset val="134"/>
      </rPr>
      <t>万元</t>
    </r>
  </si>
  <si>
    <t xml:space="preserve">    行政事业性收费等收入</t>
  </si>
  <si>
    <t>区本级2024年一般公共预算支出预算表</t>
  </si>
  <si>
    <r>
      <t xml:space="preserve">      </t>
    </r>
    <r>
      <rPr>
        <sz val="11"/>
        <color indexed="8"/>
        <rFont val="宋体"/>
        <family val="3"/>
        <charset val="134"/>
      </rPr>
      <t>耕地建设与利用</t>
    </r>
  </si>
  <si>
    <t xml:space="preserve">      地方政府一般债券还本支出</t>
  </si>
  <si>
    <t>区本级2024年一般公共预算收支预算平衡表</t>
  </si>
  <si>
    <t>三、债务还本支出</t>
  </si>
  <si>
    <t>五、上年结余收入</t>
  </si>
  <si>
    <t>六、调入资金</t>
  </si>
  <si>
    <t>区本级2024年基本支出按经济分类预算明细表</t>
    <phoneticPr fontId="2" type="noConversion"/>
  </si>
  <si>
    <t>2024年预算数</t>
    <phoneticPr fontId="2" type="noConversion"/>
  </si>
  <si>
    <t>2024年区本级对乡镇（街）转移性支出预算明细表</t>
  </si>
  <si>
    <t>全区2024年政府性基金预算收支预算表</t>
  </si>
  <si>
    <t>区本级2024年政府性基金预算收入预算表</t>
  </si>
  <si>
    <t>区本级2024年政府性基金预算支出预算表</t>
  </si>
  <si>
    <t>一、社会保障和就业支出</t>
  </si>
  <si>
    <t>二、城乡社区支出</t>
  </si>
  <si>
    <t>三、其他支出</t>
  </si>
  <si>
    <t>四、债务付息支出</t>
  </si>
  <si>
    <t xml:space="preserve">      国有土地使用权出让金债务付息支出</t>
  </si>
  <si>
    <t xml:space="preserve">      棚户区改造专项债券付息支出</t>
  </si>
  <si>
    <t xml:space="preserve">      其他地方自行试点项目收益专项债券付息支出</t>
  </si>
  <si>
    <t>其他政府性基金债务付息支出</t>
  </si>
  <si>
    <t>五、债务发行费用支出</t>
  </si>
  <si>
    <t>区本级2024年政府性基金预算收支预算平衡表</t>
  </si>
  <si>
    <t>2024年政府性基金转移支付预算表</t>
    <phoneticPr fontId="2" type="noConversion"/>
  </si>
  <si>
    <t>全区2024年社会保险基金预算收入预算表</t>
  </si>
  <si>
    <t>2023年预计数</t>
  </si>
  <si>
    <t>2024年预计数比2023年预算数</t>
  </si>
  <si>
    <t>企业基本养老保险基金收入</t>
  </si>
  <si>
    <t>城乡居民基本养老保险基金收入</t>
  </si>
  <si>
    <t xml:space="preserve">    其中：个人缴费收入</t>
  </si>
  <si>
    <t xml:space="preserve">         财政补贴收入</t>
  </si>
  <si>
    <t>职工基本医疗保险基金收入（含生育保险）</t>
  </si>
  <si>
    <t>全区2024年社会保险基金预算支出预算表</t>
  </si>
  <si>
    <t>城乡居民基本养老保险基金支出</t>
  </si>
  <si>
    <t>职工基本医疗保险基金支出（含生育保险）</t>
  </si>
  <si>
    <t>　　基本医疗保险统筹基金</t>
  </si>
  <si>
    <t xml:space="preserve">    基本医疗保险个人账户基金</t>
  </si>
  <si>
    <t>区本级2024年社会保险基金预算收入预算表</t>
  </si>
  <si>
    <t xml:space="preserve">区本级2024年社会保险基金预算支出预算表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</si>
</sst>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0.0_ "/>
    <numFmt numFmtId="178" formatCode="_ * #,##0_ ;_ * \-#,##0_ ;_ * &quot;-&quot;??_ ;_ @_ "/>
    <numFmt numFmtId="179" formatCode="#,##0.0_ "/>
    <numFmt numFmtId="180" formatCode="0_ "/>
    <numFmt numFmtId="181" formatCode="#,##0_);[Red]\(#,##0\)"/>
    <numFmt numFmtId="182" formatCode="0.0%"/>
    <numFmt numFmtId="183" formatCode="0_);[Red]\(0\)"/>
    <numFmt numFmtId="185" formatCode="0.00_);[Red]\(0.00\)"/>
    <numFmt numFmtId="186" formatCode="#,##0.00_ "/>
  </numFmts>
  <fonts count="48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20"/>
      <name val="黑体"/>
      <family val="3"/>
      <charset val="134"/>
    </font>
    <font>
      <sz val="12"/>
      <name val="黑体"/>
      <family val="3"/>
      <charset val="134"/>
    </font>
    <font>
      <sz val="18"/>
      <name val="黑体"/>
      <family val="3"/>
      <charset val="134"/>
    </font>
    <font>
      <b/>
      <sz val="11"/>
      <name val="宋体"/>
      <family val="3"/>
      <charset val="134"/>
    </font>
    <font>
      <sz val="11"/>
      <name val="黑体"/>
      <family val="3"/>
      <charset val="134"/>
    </font>
    <font>
      <sz val="11"/>
      <name val="Times New Roman"/>
      <family val="1"/>
    </font>
    <font>
      <sz val="10"/>
      <name val="Geneva"/>
      <family val="2"/>
    </font>
    <font>
      <sz val="11"/>
      <name val="方正报宋简体"/>
      <charset val="134"/>
    </font>
    <font>
      <sz val="11"/>
      <name val="Geneva"/>
      <family val="2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方正报宋简体"/>
      <charset val="134"/>
    </font>
    <font>
      <b/>
      <sz val="12"/>
      <name val="黑体"/>
      <family val="3"/>
      <charset val="134"/>
    </font>
    <font>
      <sz val="11"/>
      <name val="方正书宋简体"/>
      <charset val="134"/>
    </font>
    <font>
      <sz val="11"/>
      <color rgb="FF000000"/>
      <name val="宋体"/>
      <family val="3"/>
      <charset val="134"/>
      <scheme val="minor"/>
    </font>
    <font>
      <sz val="11"/>
      <color rgb="FF000000"/>
      <name val="Calibri"/>
      <family val="2"/>
    </font>
    <font>
      <b/>
      <sz val="24"/>
      <name val="宋体"/>
      <family val="3"/>
      <charset val="134"/>
    </font>
    <font>
      <b/>
      <sz val="16"/>
      <name val="宋体"/>
      <family val="3"/>
      <charset val="134"/>
    </font>
    <font>
      <sz val="16"/>
      <name val="宋体"/>
      <family val="3"/>
      <charset val="134"/>
    </font>
    <font>
      <sz val="11"/>
      <color theme="1"/>
      <name val="宋体"/>
      <family val="3"/>
      <charset val="134"/>
    </font>
    <font>
      <sz val="20"/>
      <color theme="1"/>
      <name val="黑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8">
    <xf numFmtId="0" fontId="0" fillId="0" borderId="0"/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37" fontId="7" fillId="0" borderId="0"/>
    <xf numFmtId="0" fontId="8" fillId="0" borderId="0"/>
    <xf numFmtId="9" fontId="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22" fillId="0" borderId="1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15" fillId="0" borderId="0"/>
    <xf numFmtId="0" fontId="5" fillId="0" borderId="0">
      <alignment vertical="center"/>
    </xf>
    <xf numFmtId="0" fontId="5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16" borderId="5" applyNumberFormat="0" applyAlignment="0" applyProtection="0">
      <alignment vertical="center"/>
    </xf>
    <xf numFmtId="0" fontId="29" fillId="17" borderId="6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8" fillId="0" borderId="0"/>
    <xf numFmtId="41" fontId="5" fillId="0" borderId="0" applyFont="0" applyFill="0" applyBorder="0" applyAlignment="0" applyProtection="0"/>
    <xf numFmtId="4" fontId="8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16" borderId="8" applyNumberFormat="0" applyAlignment="0" applyProtection="0">
      <alignment vertical="center"/>
    </xf>
    <xf numFmtId="0" fontId="35" fillId="7" borderId="5" applyNumberFormat="0" applyAlignment="0" applyProtection="0">
      <alignment vertical="center"/>
    </xf>
    <xf numFmtId="0" fontId="5" fillId="23" borderId="9" applyNumberFormat="0" applyFont="0" applyAlignment="0" applyProtection="0">
      <alignment vertical="center"/>
    </xf>
    <xf numFmtId="0" fontId="1" fillId="0" borderId="0"/>
  </cellStyleXfs>
  <cellXfs count="229">
    <xf numFmtId="0" fontId="0" fillId="0" borderId="0" xfId="0"/>
    <xf numFmtId="178" fontId="3" fillId="0" borderId="0" xfId="46" applyNumberFormat="1" applyFont="1" applyAlignment="1">
      <alignment vertical="center"/>
    </xf>
    <xf numFmtId="0" fontId="15" fillId="0" borderId="0" xfId="0" applyFont="1"/>
    <xf numFmtId="0" fontId="0" fillId="0" borderId="0" xfId="0" applyAlignment="1">
      <alignment vertical="center"/>
    </xf>
    <xf numFmtId="0" fontId="6" fillId="0" borderId="10" xfId="0" applyFont="1" applyBorder="1" applyAlignment="1">
      <alignment horizontal="left" vertical="center" wrapText="1" indent="2"/>
    </xf>
    <xf numFmtId="176" fontId="6" fillId="0" borderId="10" xfId="46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17" fillId="0" borderId="0" xfId="0" applyFont="1"/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3" fillId="0" borderId="0" xfId="0" applyFont="1"/>
    <xf numFmtId="178" fontId="3" fillId="0" borderId="0" xfId="46" applyNumberFormat="1" applyFont="1" applyFill="1" applyAlignment="1">
      <alignment vertical="center"/>
    </xf>
    <xf numFmtId="178" fontId="5" fillId="0" borderId="0" xfId="46" applyNumberFormat="1" applyFont="1" applyFill="1" applyAlignment="1">
      <alignment vertical="center"/>
    </xf>
    <xf numFmtId="0" fontId="6" fillId="0" borderId="0" xfId="29" applyFont="1">
      <alignment vertical="center"/>
    </xf>
    <xf numFmtId="178" fontId="5" fillId="0" borderId="0" xfId="46" applyNumberFormat="1" applyFont="1" applyFill="1" applyAlignment="1">
      <alignment horizontal="center" vertical="center"/>
    </xf>
    <xf numFmtId="0" fontId="5" fillId="0" borderId="0" xfId="0" applyFont="1"/>
    <xf numFmtId="178" fontId="3" fillId="0" borderId="0" xfId="46" applyNumberFormat="1" applyFont="1" applyFill="1"/>
    <xf numFmtId="0" fontId="18" fillId="0" borderId="0" xfId="0" applyFont="1" applyAlignment="1">
      <alignment horizontal="center" vertical="center"/>
    </xf>
    <xf numFmtId="176" fontId="6" fillId="0" borderId="10" xfId="46" applyNumberFormat="1" applyFont="1" applyBorder="1" applyAlignment="1">
      <alignment horizontal="right" vertical="center"/>
    </xf>
    <xf numFmtId="178" fontId="6" fillId="0" borderId="10" xfId="46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78" fontId="5" fillId="0" borderId="0" xfId="46" applyNumberFormat="1" applyFont="1" applyAlignment="1">
      <alignment horizontal="center" vertical="center"/>
    </xf>
    <xf numFmtId="178" fontId="6" fillId="0" borderId="10" xfId="46" applyNumberFormat="1" applyFont="1" applyBorder="1" applyAlignment="1">
      <alignment vertical="center" wrapText="1"/>
    </xf>
    <xf numFmtId="176" fontId="16" fillId="0" borderId="10" xfId="0" applyNumberFormat="1" applyFont="1" applyBorder="1" applyAlignment="1">
      <alignment horizontal="right" vertical="center"/>
    </xf>
    <xf numFmtId="178" fontId="6" fillId="0" borderId="0" xfId="46" applyNumberFormat="1" applyFont="1" applyAlignment="1">
      <alignment vertical="center"/>
    </xf>
    <xf numFmtId="0" fontId="6" fillId="0" borderId="0" xfId="31" applyFont="1" applyAlignment="1">
      <alignment horizontal="center" vertical="center"/>
    </xf>
    <xf numFmtId="0" fontId="6" fillId="0" borderId="0" xfId="32" applyFont="1">
      <alignment vertical="center"/>
    </xf>
    <xf numFmtId="0" fontId="19" fillId="0" borderId="10" xfId="32" applyFont="1" applyBorder="1" applyAlignment="1">
      <alignment horizontal="justify" vertical="center" wrapText="1"/>
    </xf>
    <xf numFmtId="176" fontId="6" fillId="0" borderId="10" xfId="32" applyNumberFormat="1" applyFont="1" applyBorder="1" applyAlignment="1">
      <alignment horizontal="right" vertical="center"/>
    </xf>
    <xf numFmtId="0" fontId="19" fillId="0" borderId="10" xfId="32" applyFont="1" applyBorder="1" applyAlignment="1">
      <alignment horizontal="left" vertical="center" wrapText="1" indent="1"/>
    </xf>
    <xf numFmtId="178" fontId="3" fillId="0" borderId="0" xfId="46" applyNumberFormat="1" applyFont="1" applyFill="1" applyAlignment="1">
      <alignment horizontal="center" vertical="center"/>
    </xf>
    <xf numFmtId="178" fontId="13" fillId="0" borderId="0" xfId="46" applyNumberFormat="1" applyFont="1" applyFill="1" applyAlignment="1">
      <alignment horizontal="center" vertical="center"/>
    </xf>
    <xf numFmtId="178" fontId="13" fillId="0" borderId="0" xfId="46" applyNumberFormat="1" applyFont="1" applyFill="1" applyAlignment="1">
      <alignment vertical="center"/>
    </xf>
    <xf numFmtId="178" fontId="6" fillId="0" borderId="11" xfId="46" applyNumberFormat="1" applyFont="1" applyBorder="1" applyAlignment="1">
      <alignment vertical="center"/>
    </xf>
    <xf numFmtId="178" fontId="6" fillId="0" borderId="0" xfId="46" applyNumberFormat="1" applyFont="1" applyFill="1" applyAlignment="1">
      <alignment horizontal="center" vertical="center"/>
    </xf>
    <xf numFmtId="178" fontId="6" fillId="0" borderId="0" xfId="46" applyNumberFormat="1" applyFont="1" applyFill="1" applyAlignment="1">
      <alignment vertical="center"/>
    </xf>
    <xf numFmtId="178" fontId="6" fillId="0" borderId="0" xfId="46" applyNumberFormat="1" applyFont="1" applyFill="1"/>
    <xf numFmtId="178" fontId="6" fillId="0" borderId="10" xfId="46" applyNumberFormat="1" applyFont="1" applyFill="1" applyBorder="1" applyAlignment="1">
      <alignment horizontal="left" vertical="center" indent="2"/>
    </xf>
    <xf numFmtId="178" fontId="3" fillId="0" borderId="0" xfId="46" applyNumberFormat="1" applyFont="1"/>
    <xf numFmtId="178" fontId="3" fillId="0" borderId="0" xfId="46" applyNumberFormat="1" applyFont="1" applyAlignment="1">
      <alignment horizontal="center" vertical="center"/>
    </xf>
    <xf numFmtId="176" fontId="6" fillId="0" borderId="10" xfId="21" applyNumberFormat="1" applyFont="1" applyFill="1" applyBorder="1" applyAlignment="1" applyProtection="1">
      <alignment horizontal="right" vertical="center"/>
      <protection locked="0"/>
    </xf>
    <xf numFmtId="179" fontId="6" fillId="0" borderId="10" xfId="21" applyNumberFormat="1" applyFont="1" applyFill="1" applyBorder="1" applyAlignment="1" applyProtection="1">
      <alignment horizontal="right" vertical="center"/>
      <protection locked="0"/>
    </xf>
    <xf numFmtId="0" fontId="15" fillId="0" borderId="0" xfId="31"/>
    <xf numFmtId="49" fontId="6" fillId="0" borderId="10" xfId="21" applyNumberFormat="1" applyFont="1" applyFill="1" applyBorder="1" applyAlignment="1" applyProtection="1">
      <alignment horizontal="left" vertical="center" indent="1"/>
    </xf>
    <xf numFmtId="178" fontId="6" fillId="0" borderId="10" xfId="46" applyNumberFormat="1" applyFont="1" applyBorder="1" applyAlignment="1">
      <alignment horizontal="center" vertical="center"/>
    </xf>
    <xf numFmtId="178" fontId="36" fillId="0" borderId="0" xfId="46" applyNumberFormat="1" applyFont="1" applyFill="1" applyAlignment="1">
      <alignment vertical="center"/>
    </xf>
    <xf numFmtId="0" fontId="37" fillId="0" borderId="0" xfId="31" applyFont="1" applyAlignment="1">
      <alignment horizontal="center" vertical="center"/>
    </xf>
    <xf numFmtId="0" fontId="37" fillId="0" borderId="0" xfId="31" applyFont="1"/>
    <xf numFmtId="0" fontId="15" fillId="0" borderId="0" xfId="31" applyAlignment="1">
      <alignment horizontal="center"/>
    </xf>
    <xf numFmtId="183" fontId="6" fillId="0" borderId="10" xfId="46" applyNumberFormat="1" applyFont="1" applyBorder="1" applyAlignment="1">
      <alignment horizontal="right" vertical="center"/>
    </xf>
    <xf numFmtId="178" fontId="6" fillId="0" borderId="10" xfId="46" applyNumberFormat="1" applyFont="1" applyFill="1" applyBorder="1" applyAlignment="1">
      <alignment horizontal="left" vertical="center" indent="1"/>
    </xf>
    <xf numFmtId="183" fontId="6" fillId="0" borderId="10" xfId="46" applyNumberFormat="1" applyFont="1" applyFill="1" applyBorder="1" applyAlignment="1">
      <alignment horizontal="right" vertical="center"/>
    </xf>
    <xf numFmtId="178" fontId="12" fillId="0" borderId="10" xfId="46" applyNumberFormat="1" applyFont="1" applyFill="1" applyBorder="1" applyAlignment="1">
      <alignment horizontal="left" vertical="center" indent="1"/>
    </xf>
    <xf numFmtId="178" fontId="38" fillId="0" borderId="10" xfId="46" applyNumberFormat="1" applyFont="1" applyFill="1" applyBorder="1" applyAlignment="1">
      <alignment horizontal="left" vertical="center" indent="2"/>
    </xf>
    <xf numFmtId="178" fontId="6" fillId="0" borderId="13" xfId="46" applyNumberFormat="1" applyFont="1" applyFill="1" applyBorder="1" applyAlignment="1">
      <alignment horizontal="right" vertical="center"/>
    </xf>
    <xf numFmtId="176" fontId="15" fillId="0" borderId="0" xfId="0" applyNumberFormat="1" applyFont="1"/>
    <xf numFmtId="0" fontId="4" fillId="0" borderId="0" xfId="31" applyFont="1" applyAlignment="1">
      <alignment vertical="center"/>
    </xf>
    <xf numFmtId="0" fontId="15" fillId="0" borderId="0" xfId="31" applyAlignment="1">
      <alignment vertical="center"/>
    </xf>
    <xf numFmtId="0" fontId="6" fillId="0" borderId="10" xfId="32" applyFont="1" applyBorder="1" applyAlignment="1">
      <alignment horizontal="left" vertical="center" wrapText="1" indent="1"/>
    </xf>
    <xf numFmtId="177" fontId="6" fillId="0" borderId="10" xfId="46" applyNumberFormat="1" applyFont="1" applyBorder="1" applyAlignment="1">
      <alignment horizontal="right" vertical="center"/>
    </xf>
    <xf numFmtId="49" fontId="6" fillId="0" borderId="10" xfId="21" applyNumberFormat="1" applyFont="1" applyFill="1" applyBorder="1" applyAlignment="1" applyProtection="1">
      <alignment horizontal="left" vertical="center"/>
    </xf>
    <xf numFmtId="183" fontId="0" fillId="0" borderId="0" xfId="0" applyNumberFormat="1"/>
    <xf numFmtId="181" fontId="12" fillId="0" borderId="10" xfId="46" applyNumberFormat="1" applyFont="1" applyFill="1" applyBorder="1" applyAlignment="1">
      <alignment vertical="center"/>
    </xf>
    <xf numFmtId="181" fontId="6" fillId="0" borderId="10" xfId="46" applyNumberFormat="1" applyFont="1" applyFill="1" applyBorder="1" applyAlignment="1">
      <alignment vertical="center"/>
    </xf>
    <xf numFmtId="178" fontId="6" fillId="0" borderId="0" xfId="46" applyNumberFormat="1" applyFont="1" applyFill="1" applyAlignment="1">
      <alignment horizontal="right"/>
    </xf>
    <xf numFmtId="182" fontId="6" fillId="0" borderId="0" xfId="32" applyNumberFormat="1" applyFont="1" applyAlignment="1">
      <alignment horizontal="right" vertical="center"/>
    </xf>
    <xf numFmtId="180" fontId="6" fillId="0" borderId="0" xfId="32" applyNumberFormat="1" applyFont="1">
      <alignment vertical="center"/>
    </xf>
    <xf numFmtId="177" fontId="6" fillId="0" borderId="10" xfId="32" applyNumberFormat="1" applyFont="1" applyBorder="1" applyAlignment="1">
      <alignment horizontal="right" vertical="center"/>
    </xf>
    <xf numFmtId="176" fontId="6" fillId="0" borderId="10" xfId="0" applyNumberFormat="1" applyFont="1" applyBorder="1" applyAlignment="1">
      <alignment vertical="center"/>
    </xf>
    <xf numFmtId="0" fontId="6" fillId="24" borderId="10" xfId="31" applyFont="1" applyFill="1" applyBorder="1" applyAlignment="1">
      <alignment horizontal="left" vertical="center"/>
    </xf>
    <xf numFmtId="0" fontId="6" fillId="24" borderId="0" xfId="31" applyFont="1" applyFill="1" applyAlignment="1">
      <alignment horizontal="center" vertical="center"/>
    </xf>
    <xf numFmtId="0" fontId="13" fillId="24" borderId="0" xfId="31" applyFont="1" applyFill="1"/>
    <xf numFmtId="0" fontId="5" fillId="24" borderId="0" xfId="30" applyFill="1">
      <alignment vertical="center"/>
    </xf>
    <xf numFmtId="0" fontId="5" fillId="24" borderId="0" xfId="30" applyFill="1" applyAlignment="1">
      <alignment horizontal="center" vertical="center"/>
    </xf>
    <xf numFmtId="0" fontId="6" fillId="24" borderId="13" xfId="30" applyFont="1" applyFill="1" applyBorder="1" applyAlignment="1">
      <alignment horizontal="right"/>
    </xf>
    <xf numFmtId="0" fontId="6" fillId="24" borderId="0" xfId="31" applyFont="1" applyFill="1" applyAlignment="1">
      <alignment horizontal="center"/>
    </xf>
    <xf numFmtId="0" fontId="17" fillId="24" borderId="0" xfId="31" applyFont="1" applyFill="1"/>
    <xf numFmtId="176" fontId="6" fillId="25" borderId="10" xfId="32" applyNumberFormat="1" applyFont="1" applyFill="1" applyBorder="1" applyAlignment="1">
      <alignment horizontal="right" vertical="center"/>
    </xf>
    <xf numFmtId="178" fontId="1" fillId="25" borderId="0" xfId="46" applyNumberFormat="1" applyFont="1" applyFill="1" applyAlignment="1">
      <alignment horizontal="left" vertical="center"/>
    </xf>
    <xf numFmtId="178" fontId="3" fillId="25" borderId="0" xfId="46" applyNumberFormat="1" applyFont="1" applyFill="1" applyAlignment="1">
      <alignment vertical="center"/>
    </xf>
    <xf numFmtId="178" fontId="14" fillId="25" borderId="0" xfId="46" applyNumberFormat="1" applyFont="1" applyFill="1" applyAlignment="1">
      <alignment horizontal="right"/>
    </xf>
    <xf numFmtId="178" fontId="6" fillId="25" borderId="0" xfId="46" applyNumberFormat="1" applyFont="1" applyFill="1" applyAlignment="1">
      <alignment horizontal="right"/>
    </xf>
    <xf numFmtId="178" fontId="6" fillId="25" borderId="10" xfId="46" applyNumberFormat="1" applyFont="1" applyFill="1" applyBorder="1" applyAlignment="1">
      <alignment horizontal="center" vertical="center"/>
    </xf>
    <xf numFmtId="178" fontId="6" fillId="25" borderId="10" xfId="46" applyNumberFormat="1" applyFont="1" applyFill="1" applyBorder="1" applyAlignment="1">
      <alignment horizontal="left" vertical="center"/>
    </xf>
    <xf numFmtId="183" fontId="6" fillId="25" borderId="10" xfId="46" applyNumberFormat="1" applyFont="1" applyFill="1" applyBorder="1" applyAlignment="1">
      <alignment horizontal="right" vertical="center"/>
    </xf>
    <xf numFmtId="178" fontId="6" fillId="25" borderId="10" xfId="46" applyNumberFormat="1" applyFont="1" applyFill="1" applyBorder="1" applyAlignment="1">
      <alignment vertical="center"/>
    </xf>
    <xf numFmtId="178" fontId="6" fillId="25" borderId="10" xfId="46" applyNumberFormat="1" applyFont="1" applyFill="1" applyBorder="1" applyAlignment="1">
      <alignment horizontal="left" vertical="center" indent="1"/>
    </xf>
    <xf numFmtId="178" fontId="38" fillId="25" borderId="10" xfId="46" applyNumberFormat="1" applyFont="1" applyFill="1" applyBorder="1" applyAlignment="1">
      <alignment horizontal="left" vertical="center" indent="2"/>
    </xf>
    <xf numFmtId="183" fontId="6" fillId="25" borderId="12" xfId="46" applyNumberFormat="1" applyFont="1" applyFill="1" applyBorder="1" applyAlignment="1">
      <alignment horizontal="right" vertical="center"/>
    </xf>
    <xf numFmtId="183" fontId="6" fillId="25" borderId="10" xfId="33" applyNumberFormat="1" applyFont="1" applyFill="1" applyBorder="1" applyAlignment="1">
      <alignment horizontal="right" vertical="center"/>
    </xf>
    <xf numFmtId="183" fontId="16" fillId="25" borderId="10" xfId="0" applyNumberFormat="1" applyFont="1" applyFill="1" applyBorder="1" applyAlignment="1">
      <alignment horizontal="right" vertical="center"/>
    </xf>
    <xf numFmtId="14" fontId="10" fillId="25" borderId="0" xfId="0" applyNumberFormat="1" applyFont="1" applyFill="1" applyAlignment="1">
      <alignment horizontal="left"/>
    </xf>
    <xf numFmtId="0" fontId="0" fillId="25" borderId="0" xfId="0" applyFill="1"/>
    <xf numFmtId="0" fontId="6" fillId="25" borderId="0" xfId="0" applyFont="1" applyFill="1" applyAlignment="1">
      <alignment horizontal="right"/>
    </xf>
    <xf numFmtId="0" fontId="12" fillId="25" borderId="10" xfId="31" applyFont="1" applyFill="1" applyBorder="1" applyAlignment="1">
      <alignment horizontal="left" vertical="center"/>
    </xf>
    <xf numFmtId="0" fontId="15" fillId="25" borderId="10" xfId="31" applyFill="1" applyBorder="1"/>
    <xf numFmtId="0" fontId="12" fillId="25" borderId="10" xfId="0" applyFont="1" applyFill="1" applyBorder="1" applyAlignment="1">
      <alignment vertical="center"/>
    </xf>
    <xf numFmtId="0" fontId="6" fillId="25" borderId="10" xfId="0" applyFont="1" applyFill="1" applyBorder="1" applyAlignment="1">
      <alignment vertical="center"/>
    </xf>
    <xf numFmtId="0" fontId="12" fillId="25" borderId="10" xfId="0" applyFont="1" applyFill="1" applyBorder="1" applyAlignment="1">
      <alignment horizontal="distributed" vertical="center"/>
    </xf>
    <xf numFmtId="49" fontId="6" fillId="25" borderId="10" xfId="31" applyNumberFormat="1" applyFont="1" applyFill="1" applyBorder="1" applyAlignment="1">
      <alignment horizontal="left" vertical="center"/>
    </xf>
    <xf numFmtId="0" fontId="9" fillId="24" borderId="0" xfId="30" applyFont="1" applyFill="1">
      <alignment vertical="center"/>
    </xf>
    <xf numFmtId="178" fontId="0" fillId="0" borderId="0" xfId="46" applyNumberFormat="1" applyFont="1" applyFill="1" applyAlignment="1">
      <alignment horizontal="left" vertical="center"/>
    </xf>
    <xf numFmtId="178" fontId="0" fillId="0" borderId="0" xfId="46" applyNumberFormat="1" applyFont="1" applyFill="1" applyAlignment="1">
      <alignment horizontal="centerContinuous" vertical="center"/>
    </xf>
    <xf numFmtId="178" fontId="0" fillId="0" borderId="0" xfId="46" applyNumberFormat="1" applyFont="1" applyFill="1" applyAlignment="1">
      <alignment vertical="center"/>
    </xf>
    <xf numFmtId="180" fontId="5" fillId="25" borderId="0" xfId="32" applyNumberFormat="1" applyFill="1">
      <alignment vertical="center"/>
    </xf>
    <xf numFmtId="180" fontId="5" fillId="0" borderId="0" xfId="32" applyNumberFormat="1">
      <alignment vertical="center"/>
    </xf>
    <xf numFmtId="182" fontId="5" fillId="0" borderId="0" xfId="32" applyNumberFormat="1">
      <alignment vertical="center"/>
    </xf>
    <xf numFmtId="0" fontId="5" fillId="0" borderId="0" xfId="32">
      <alignment vertical="center"/>
    </xf>
    <xf numFmtId="0" fontId="5" fillId="25" borderId="0" xfId="32" applyFill="1">
      <alignment vertical="center"/>
    </xf>
    <xf numFmtId="185" fontId="1" fillId="0" borderId="0" xfId="57" applyNumberFormat="1" applyProtection="1">
      <protection locked="0"/>
    </xf>
    <xf numFmtId="183" fontId="1" fillId="0" borderId="0" xfId="57" applyNumberFormat="1" applyAlignment="1" applyProtection="1">
      <alignment horizontal="right"/>
      <protection locked="0"/>
    </xf>
    <xf numFmtId="185" fontId="1" fillId="0" borderId="10" xfId="57" applyNumberFormat="1" applyBorder="1" applyAlignment="1" applyProtection="1">
      <alignment horizontal="center" vertical="center"/>
      <protection locked="0"/>
    </xf>
    <xf numFmtId="183" fontId="1" fillId="0" borderId="10" xfId="57" applyNumberFormat="1" applyBorder="1" applyAlignment="1" applyProtection="1">
      <alignment horizontal="center" vertical="center"/>
      <protection locked="0"/>
    </xf>
    <xf numFmtId="185" fontId="1" fillId="0" borderId="0" xfId="57" applyNumberFormat="1" applyAlignment="1" applyProtection="1">
      <alignment vertical="center"/>
      <protection locked="0"/>
    </xf>
    <xf numFmtId="185" fontId="4" fillId="0" borderId="10" xfId="57" applyNumberFormat="1" applyFont="1" applyBorder="1" applyAlignment="1" applyProtection="1">
      <alignment horizontal="center" vertical="center"/>
      <protection locked="0"/>
    </xf>
    <xf numFmtId="180" fontId="42" fillId="0" borderId="10" xfId="57" applyNumberFormat="1" applyFont="1" applyBorder="1" applyAlignment="1">
      <alignment vertical="center"/>
    </xf>
    <xf numFmtId="185" fontId="4" fillId="0" borderId="0" xfId="57" applyNumberFormat="1" applyFont="1" applyAlignment="1" applyProtection="1">
      <alignment vertical="center"/>
      <protection locked="0"/>
    </xf>
    <xf numFmtId="185" fontId="1" fillId="0" borderId="10" xfId="57" applyNumberFormat="1" applyBorder="1" applyAlignment="1" applyProtection="1">
      <alignment horizontal="left" vertical="center"/>
      <protection locked="0"/>
    </xf>
    <xf numFmtId="180" fontId="43" fillId="0" borderId="10" xfId="57" applyNumberFormat="1" applyFont="1" applyBorder="1" applyAlignment="1">
      <alignment vertical="center"/>
    </xf>
    <xf numFmtId="183" fontId="1" fillId="0" borderId="0" xfId="57" applyNumberFormat="1" applyProtection="1">
      <protection locked="0"/>
    </xf>
    <xf numFmtId="49" fontId="6" fillId="0" borderId="10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 indent="1"/>
    </xf>
    <xf numFmtId="178" fontId="6" fillId="0" borderId="10" xfId="46" applyNumberFormat="1" applyFont="1" applyFill="1" applyBorder="1" applyAlignment="1">
      <alignment horizontal="left" vertical="center" wrapText="1"/>
    </xf>
    <xf numFmtId="0" fontId="1" fillId="0" borderId="0" xfId="0" applyFont="1"/>
    <xf numFmtId="178" fontId="3" fillId="0" borderId="0" xfId="46" applyNumberFormat="1" applyFont="1" applyFill="1" applyAlignment="1">
      <alignment vertical="center" wrapText="1"/>
    </xf>
    <xf numFmtId="176" fontId="44" fillId="0" borderId="10" xfId="32" applyNumberFormat="1" applyFont="1" applyBorder="1" applyAlignment="1">
      <alignment horizontal="right" vertical="center"/>
    </xf>
    <xf numFmtId="0" fontId="44" fillId="0" borderId="0" xfId="32" applyFont="1">
      <alignment vertical="center"/>
    </xf>
    <xf numFmtId="176" fontId="19" fillId="0" borderId="10" xfId="32" applyNumberFormat="1" applyFont="1" applyBorder="1" applyAlignment="1">
      <alignment horizontal="right" vertical="center"/>
    </xf>
    <xf numFmtId="178" fontId="6" fillId="0" borderId="10" xfId="46" applyNumberFormat="1" applyFont="1" applyFill="1" applyBorder="1" applyAlignment="1">
      <alignment horizontal="center" vertical="center"/>
    </xf>
    <xf numFmtId="0" fontId="6" fillId="25" borderId="10" xfId="0" applyFont="1" applyFill="1" applyBorder="1" applyAlignment="1">
      <alignment horizontal="center" vertical="center"/>
    </xf>
    <xf numFmtId="0" fontId="6" fillId="24" borderId="10" xfId="30" applyFont="1" applyFill="1" applyBorder="1" applyAlignment="1">
      <alignment horizontal="center" vertical="center"/>
    </xf>
    <xf numFmtId="178" fontId="0" fillId="0" borderId="0" xfId="46" applyNumberFormat="1" applyFont="1" applyFill="1" applyAlignment="1">
      <alignment horizontal="left"/>
    </xf>
    <xf numFmtId="178" fontId="0" fillId="0" borderId="0" xfId="46" applyNumberFormat="1" applyFont="1" applyFill="1"/>
    <xf numFmtId="49" fontId="3" fillId="0" borderId="0" xfId="0" applyNumberFormat="1" applyFont="1" applyFill="1" applyAlignment="1" applyProtection="1">
      <alignment horizontal="center" vertical="center"/>
    </xf>
    <xf numFmtId="0" fontId="3" fillId="25" borderId="0" xfId="0" applyNumberFormat="1" applyFont="1" applyFill="1" applyAlignment="1" applyProtection="1">
      <alignment horizontal="center" vertical="center"/>
    </xf>
    <xf numFmtId="183" fontId="3" fillId="0" borderId="0" xfId="0" applyNumberFormat="1" applyFont="1" applyFill="1" applyAlignment="1">
      <alignment horizontal="center" vertical="center"/>
    </xf>
    <xf numFmtId="0" fontId="15" fillId="0" borderId="0" xfId="0" applyFont="1" applyFill="1"/>
    <xf numFmtId="0" fontId="6" fillId="0" borderId="0" xfId="0" applyFont="1" applyFill="1" applyAlignment="1">
      <alignment horizontal="right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183" fontId="6" fillId="25" borderId="10" xfId="21" applyNumberFormat="1" applyFont="1" applyFill="1" applyBorder="1" applyAlignment="1" applyProtection="1">
      <alignment horizontal="right" vertical="center"/>
      <protection locked="0"/>
    </xf>
    <xf numFmtId="183" fontId="6" fillId="0" borderId="10" xfId="21" applyNumberFormat="1" applyFont="1" applyFill="1" applyBorder="1" applyAlignment="1" applyProtection="1">
      <alignment horizontal="right" vertical="center"/>
      <protection locked="0"/>
    </xf>
    <xf numFmtId="186" fontId="6" fillId="25" borderId="10" xfId="21" applyNumberFormat="1" applyFont="1" applyFill="1" applyBorder="1" applyAlignment="1" applyProtection="1">
      <alignment horizontal="right" vertical="center"/>
      <protection locked="0"/>
    </xf>
    <xf numFmtId="178" fontId="1" fillId="25" borderId="0" xfId="46" applyNumberFormat="1" applyFont="1" applyFill="1" applyAlignment="1">
      <alignment horizontal="centerContinuous" vertical="center"/>
    </xf>
    <xf numFmtId="178" fontId="1" fillId="25" borderId="0" xfId="46" applyNumberFormat="1" applyFont="1" applyFill="1" applyAlignment="1">
      <alignment vertical="center"/>
    </xf>
    <xf numFmtId="176" fontId="6" fillId="25" borderId="10" xfId="33" applyNumberFormat="1" applyFont="1" applyFill="1" applyBorder="1" applyAlignment="1">
      <alignment vertical="center"/>
    </xf>
    <xf numFmtId="178" fontId="6" fillId="25" borderId="10" xfId="46" applyNumberFormat="1" applyFont="1" applyFill="1" applyBorder="1" applyAlignment="1">
      <alignment vertical="center" wrapText="1"/>
    </xf>
    <xf numFmtId="176" fontId="16" fillId="25" borderId="10" xfId="0" applyNumberFormat="1" applyFont="1" applyFill="1" applyBorder="1" applyAlignment="1">
      <alignment vertical="center"/>
    </xf>
    <xf numFmtId="178" fontId="36" fillId="25" borderId="10" xfId="46" applyNumberFormat="1" applyFont="1" applyFill="1" applyBorder="1" applyAlignment="1">
      <alignment vertical="center"/>
    </xf>
    <xf numFmtId="176" fontId="6" fillId="25" borderId="10" xfId="33" applyNumberFormat="1" applyFont="1" applyFill="1" applyBorder="1" applyAlignment="1">
      <alignment horizontal="right" vertical="center"/>
    </xf>
    <xf numFmtId="0" fontId="6" fillId="25" borderId="10" xfId="31" applyFont="1" applyFill="1" applyBorder="1" applyAlignment="1">
      <alignment vertical="center"/>
    </xf>
    <xf numFmtId="176" fontId="6" fillId="25" borderId="10" xfId="31" applyNumberFormat="1" applyFont="1" applyFill="1" applyBorder="1" applyAlignment="1">
      <alignment vertical="center"/>
    </xf>
    <xf numFmtId="179" fontId="6" fillId="25" borderId="10" xfId="31" applyNumberFormat="1" applyFont="1" applyFill="1" applyBorder="1" applyAlignment="1">
      <alignment vertical="center"/>
    </xf>
    <xf numFmtId="0" fontId="6" fillId="25" borderId="10" xfId="31" applyFont="1" applyFill="1" applyBorder="1" applyAlignment="1">
      <alignment horizontal="left" vertical="center"/>
    </xf>
    <xf numFmtId="176" fontId="6" fillId="25" borderId="10" xfId="46" applyNumberFormat="1" applyFont="1" applyFill="1" applyBorder="1" applyAlignment="1">
      <alignment horizontal="right" vertical="center"/>
    </xf>
    <xf numFmtId="49" fontId="6" fillId="0" borderId="0" xfId="0" applyNumberFormat="1" applyFont="1" applyFill="1" applyAlignment="1" applyProtection="1">
      <alignment horizontal="center" vertical="center"/>
    </xf>
    <xf numFmtId="0" fontId="44" fillId="0" borderId="0" xfId="0" applyNumberFormat="1" applyFont="1" applyFill="1" applyAlignment="1" applyProtection="1">
      <alignment horizontal="center" vertical="center"/>
    </xf>
    <xf numFmtId="0" fontId="6" fillId="0" borderId="0" xfId="0" applyNumberFormat="1" applyFont="1" applyFill="1" applyAlignment="1" applyProtection="1">
      <alignment horizontal="center" vertical="center"/>
    </xf>
    <xf numFmtId="0" fontId="6" fillId="0" borderId="0" xfId="0" applyFont="1" applyFill="1"/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9" fillId="0" borderId="16" xfId="0" applyFont="1" applyFill="1" applyBorder="1" applyAlignment="1"/>
    <xf numFmtId="183" fontId="47" fillId="0" borderId="16" xfId="0" applyNumberFormat="1" applyFont="1" applyFill="1" applyBorder="1" applyAlignment="1">
      <alignment vertical="center"/>
    </xf>
    <xf numFmtId="183" fontId="40" fillId="0" borderId="16" xfId="0" applyNumberFormat="1" applyFont="1" applyFill="1" applyBorder="1" applyAlignment="1">
      <alignment vertical="center"/>
    </xf>
    <xf numFmtId="176" fontId="3" fillId="0" borderId="10" xfId="33" applyNumberFormat="1" applyFont="1" applyFill="1" applyBorder="1" applyAlignment="1">
      <alignment vertical="center"/>
    </xf>
    <xf numFmtId="179" fontId="3" fillId="0" borderId="10" xfId="33" applyNumberFormat="1" applyFont="1" applyFill="1" applyBorder="1" applyAlignment="1">
      <alignment vertical="center"/>
    </xf>
    <xf numFmtId="183" fontId="47" fillId="0" borderId="16" xfId="0" applyNumberFormat="1" applyFont="1" applyFill="1" applyBorder="1" applyAlignment="1">
      <alignment horizontal="right" vertical="center"/>
    </xf>
    <xf numFmtId="183" fontId="46" fillId="0" borderId="10" xfId="0" applyNumberFormat="1" applyFont="1" applyFill="1" applyBorder="1" applyAlignment="1" applyProtection="1">
      <alignment horizontal="right" vertical="center"/>
    </xf>
    <xf numFmtId="183" fontId="3" fillId="0" borderId="10" xfId="0" applyNumberFormat="1" applyFont="1" applyFill="1" applyBorder="1" applyAlignment="1" applyProtection="1">
      <alignment horizontal="right" vertical="center"/>
    </xf>
    <xf numFmtId="183" fontId="40" fillId="0" borderId="16" xfId="0" applyNumberFormat="1" applyFont="1" applyFill="1" applyBorder="1" applyAlignment="1">
      <alignment horizontal="right" vertical="center"/>
    </xf>
    <xf numFmtId="183" fontId="40" fillId="25" borderId="16" xfId="0" applyNumberFormat="1" applyFont="1" applyFill="1" applyBorder="1" applyAlignment="1">
      <alignment horizontal="right" vertical="center"/>
    </xf>
    <xf numFmtId="183" fontId="3" fillId="25" borderId="10" xfId="0" applyNumberFormat="1" applyFont="1" applyFill="1" applyBorder="1" applyAlignment="1" applyProtection="1">
      <alignment horizontal="right" vertical="center"/>
    </xf>
    <xf numFmtId="176" fontId="16" fillId="25" borderId="10" xfId="0" applyNumberFormat="1" applyFont="1" applyFill="1" applyBorder="1" applyAlignment="1">
      <alignment horizontal="right" vertical="center"/>
    </xf>
    <xf numFmtId="178" fontId="6" fillId="25" borderId="0" xfId="46" applyNumberFormat="1" applyFont="1" applyFill="1" applyAlignment="1">
      <alignment vertical="center"/>
    </xf>
    <xf numFmtId="178" fontId="13" fillId="25" borderId="10" xfId="46" applyNumberFormat="1" applyFont="1" applyFill="1" applyBorder="1" applyAlignment="1">
      <alignment horizontal="center" vertical="center"/>
    </xf>
    <xf numFmtId="3" fontId="6" fillId="25" borderId="10" xfId="0" applyNumberFormat="1" applyFont="1" applyFill="1" applyBorder="1" applyAlignment="1" applyProtection="1">
      <alignment vertical="center"/>
    </xf>
    <xf numFmtId="179" fontId="6" fillId="25" borderId="10" xfId="33" applyNumberFormat="1" applyFont="1" applyFill="1" applyBorder="1" applyAlignment="1">
      <alignment vertical="center"/>
    </xf>
    <xf numFmtId="0" fontId="5" fillId="0" borderId="0" xfId="30" applyFill="1" applyAlignment="1">
      <alignment horizontal="center" vertical="center"/>
    </xf>
    <xf numFmtId="176" fontId="6" fillId="0" borderId="10" xfId="33" applyNumberFormat="1" applyFont="1" applyFill="1" applyBorder="1" applyAlignment="1">
      <alignment vertical="center"/>
    </xf>
    <xf numFmtId="176" fontId="6" fillId="24" borderId="10" xfId="33" applyNumberFormat="1" applyFont="1" applyFill="1" applyBorder="1" applyAlignment="1">
      <alignment vertical="center"/>
    </xf>
    <xf numFmtId="179" fontId="6" fillId="24" borderId="10" xfId="33" applyNumberFormat="1" applyFont="1" applyFill="1" applyBorder="1" applyAlignment="1">
      <alignment vertical="center"/>
    </xf>
    <xf numFmtId="0" fontId="6" fillId="24" borderId="14" xfId="0" applyNumberFormat="1" applyFont="1" applyFill="1" applyBorder="1" applyAlignment="1" applyProtection="1">
      <alignment horizontal="left" vertical="center" indent="1"/>
    </xf>
    <xf numFmtId="0" fontId="6" fillId="24" borderId="14" xfId="0" applyNumberFormat="1" applyFont="1" applyFill="1" applyBorder="1" applyAlignment="1" applyProtection="1">
      <alignment horizontal="left" vertical="center" wrapText="1" indent="1"/>
    </xf>
    <xf numFmtId="0" fontId="6" fillId="24" borderId="10" xfId="0" applyNumberFormat="1" applyFont="1" applyFill="1" applyBorder="1" applyAlignment="1" applyProtection="1">
      <alignment horizontal="left" vertical="center" indent="1"/>
    </xf>
    <xf numFmtId="0" fontId="6" fillId="24" borderId="14" xfId="0" applyNumberFormat="1" applyFont="1" applyFill="1" applyBorder="1" applyAlignment="1" applyProtection="1">
      <alignment horizontal="left" vertical="center" indent="3"/>
    </xf>
    <xf numFmtId="176" fontId="6" fillId="0" borderId="10" xfId="33" applyNumberFormat="1" applyFont="1" applyBorder="1" applyAlignment="1">
      <alignment vertical="center"/>
    </xf>
    <xf numFmtId="180" fontId="6" fillId="25" borderId="0" xfId="32" applyNumberFormat="1" applyFont="1" applyFill="1">
      <alignment vertical="center"/>
    </xf>
    <xf numFmtId="0" fontId="12" fillId="0" borderId="10" xfId="0" applyFont="1" applyBorder="1" applyAlignment="1">
      <alignment horizontal="center" vertical="center"/>
    </xf>
    <xf numFmtId="178" fontId="9" fillId="0" borderId="0" xfId="46" applyNumberFormat="1" applyFont="1" applyFill="1" applyAlignment="1">
      <alignment horizontal="center" vertical="center"/>
    </xf>
    <xf numFmtId="178" fontId="6" fillId="0" borderId="15" xfId="46" applyNumberFormat="1" applyFont="1" applyFill="1" applyBorder="1" applyAlignment="1">
      <alignment horizontal="center" vertical="center"/>
    </xf>
    <xf numFmtId="178" fontId="6" fillId="0" borderId="11" xfId="46" applyNumberFormat="1" applyFont="1" applyFill="1" applyBorder="1" applyAlignment="1">
      <alignment horizontal="center" vertical="center"/>
    </xf>
    <xf numFmtId="178" fontId="6" fillId="0" borderId="10" xfId="46" applyNumberFormat="1" applyFont="1" applyFill="1" applyBorder="1" applyAlignment="1">
      <alignment horizontal="center" vertical="center"/>
    </xf>
    <xf numFmtId="178" fontId="9" fillId="25" borderId="0" xfId="46" applyNumberFormat="1" applyFont="1" applyFill="1" applyAlignment="1">
      <alignment horizontal="center" vertical="center"/>
    </xf>
    <xf numFmtId="49" fontId="6" fillId="0" borderId="10" xfId="0" applyNumberFormat="1" applyFont="1" applyFill="1" applyBorder="1" applyAlignment="1" applyProtection="1">
      <alignment horizontal="center" vertical="center" wrapText="1"/>
    </xf>
    <xf numFmtId="0" fontId="6" fillId="25" borderId="10" xfId="0" applyNumberFormat="1" applyFont="1" applyFill="1" applyBorder="1" applyAlignment="1" applyProtection="1">
      <alignment horizontal="center" vertical="center" wrapText="1"/>
    </xf>
    <xf numFmtId="183" fontId="6" fillId="0" borderId="10" xfId="0" applyNumberFormat="1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9" fillId="25" borderId="0" xfId="0" applyFont="1" applyFill="1" applyAlignment="1">
      <alignment horizontal="center" vertical="center"/>
    </xf>
    <xf numFmtId="178" fontId="6" fillId="25" borderId="15" xfId="46" applyNumberFormat="1" applyFont="1" applyFill="1" applyBorder="1" applyAlignment="1">
      <alignment horizontal="center" vertical="center"/>
    </xf>
    <xf numFmtId="178" fontId="6" fillId="25" borderId="11" xfId="46" applyNumberFormat="1" applyFont="1" applyFill="1" applyBorder="1" applyAlignment="1">
      <alignment horizontal="center" vertical="center"/>
    </xf>
    <xf numFmtId="178" fontId="6" fillId="25" borderId="10" xfId="46" applyNumberFormat="1" applyFont="1" applyFill="1" applyBorder="1" applyAlignment="1">
      <alignment horizontal="center" vertical="center"/>
    </xf>
    <xf numFmtId="178" fontId="45" fillId="0" borderId="0" xfId="46" applyNumberFormat="1" applyFont="1" applyFill="1" applyAlignment="1">
      <alignment horizontal="center" vertical="center"/>
    </xf>
    <xf numFmtId="49" fontId="3" fillId="0" borderId="10" xfId="0" applyNumberFormat="1" applyFont="1" applyFill="1" applyBorder="1" applyAlignment="1" applyProtection="1">
      <alignment horizontal="center" vertical="center" wrapText="1"/>
    </xf>
    <xf numFmtId="0" fontId="46" fillId="0" borderId="10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right" vertical="center"/>
    </xf>
    <xf numFmtId="0" fontId="6" fillId="25" borderId="10" xfId="0" applyFont="1" applyFill="1" applyBorder="1" applyAlignment="1">
      <alignment horizontal="center" vertical="center"/>
    </xf>
    <xf numFmtId="0" fontId="6" fillId="25" borderId="14" xfId="0" applyFont="1" applyFill="1" applyBorder="1" applyAlignment="1">
      <alignment horizontal="center" vertical="center"/>
    </xf>
    <xf numFmtId="0" fontId="6" fillId="25" borderId="12" xfId="0" applyFont="1" applyFill="1" applyBorder="1" applyAlignment="1">
      <alignment horizontal="center" vertical="center"/>
    </xf>
    <xf numFmtId="0" fontId="6" fillId="24" borderId="15" xfId="30" applyFont="1" applyFill="1" applyBorder="1" applyAlignment="1">
      <alignment horizontal="center" vertical="center"/>
    </xf>
    <xf numFmtId="0" fontId="6" fillId="24" borderId="11" xfId="30" applyFont="1" applyFill="1" applyBorder="1" applyAlignment="1">
      <alignment horizontal="center" vertical="center"/>
    </xf>
    <xf numFmtId="0" fontId="6" fillId="0" borderId="15" xfId="30" applyFont="1" applyFill="1" applyBorder="1" applyAlignment="1">
      <alignment horizontal="center" vertical="center"/>
    </xf>
    <xf numFmtId="0" fontId="6" fillId="0" borderId="11" xfId="30" applyFont="1" applyFill="1" applyBorder="1" applyAlignment="1">
      <alignment horizontal="center" vertical="center"/>
    </xf>
    <xf numFmtId="0" fontId="6" fillId="0" borderId="10" xfId="30" applyFont="1" applyFill="1" applyBorder="1" applyAlignment="1">
      <alignment horizontal="center" vertical="center"/>
    </xf>
    <xf numFmtId="0" fontId="9" fillId="24" borderId="0" xfId="30" applyFont="1" applyFill="1" applyAlignment="1">
      <alignment horizontal="center" vertical="center"/>
    </xf>
    <xf numFmtId="185" fontId="41" fillId="0" borderId="0" xfId="57" applyNumberFormat="1" applyFont="1" applyAlignment="1" applyProtection="1">
      <alignment horizontal="center"/>
      <protection locked="0"/>
    </xf>
    <xf numFmtId="185" fontId="1" fillId="0" borderId="0" xfId="57" applyNumberFormat="1" applyAlignment="1" applyProtection="1">
      <alignment horizontal="center"/>
      <protection locked="0"/>
    </xf>
    <xf numFmtId="0" fontId="11" fillId="0" borderId="0" xfId="32" applyFont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25" borderId="15" xfId="0" applyFont="1" applyFill="1" applyBorder="1" applyAlignment="1">
      <alignment horizontal="center" vertical="center"/>
    </xf>
    <xf numFmtId="0" fontId="12" fillId="25" borderId="11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</cellXfs>
  <cellStyles count="58">
    <cellStyle name="20% - 着色 1" xfId="1" builtinId="30" customBuiltin="1"/>
    <cellStyle name="20% - 着色 2" xfId="2" builtinId="34" customBuiltin="1"/>
    <cellStyle name="20% - 着色 3" xfId="3" builtinId="38" customBuiltin="1"/>
    <cellStyle name="20% - 着色 4" xfId="4" builtinId="42" customBuiltin="1"/>
    <cellStyle name="20% - 着色 5" xfId="5" builtinId="46" customBuiltin="1"/>
    <cellStyle name="20% - 着色 6" xfId="6" builtinId="50" customBuiltin="1"/>
    <cellStyle name="40% - 着色 1" xfId="7" builtinId="31" customBuiltin="1"/>
    <cellStyle name="40% - 着色 2" xfId="8" builtinId="35" customBuiltin="1"/>
    <cellStyle name="40% - 着色 3" xfId="9" builtinId="39" customBuiltin="1"/>
    <cellStyle name="40% - 着色 4" xfId="10" builtinId="43" customBuiltin="1"/>
    <cellStyle name="40% - 着色 5" xfId="11" builtinId="47" customBuiltin="1"/>
    <cellStyle name="40% - 着色 6" xfId="12" builtinId="51" customBuiltin="1"/>
    <cellStyle name="60% - 着色 1" xfId="13" builtinId="32" customBuiltin="1"/>
    <cellStyle name="60% - 着色 2" xfId="14" builtinId="36" customBuiltin="1"/>
    <cellStyle name="60% - 着色 3" xfId="15" builtinId="40" customBuiltin="1"/>
    <cellStyle name="60% - 着色 4" xfId="16" builtinId="44" customBuiltin="1"/>
    <cellStyle name="60% - 着色 5" xfId="17" builtinId="48" customBuiltin="1"/>
    <cellStyle name="60% - 着色 6" xfId="18" builtinId="52" customBuiltin="1"/>
    <cellStyle name="no dec" xfId="19" xr:uid="{00000000-0005-0000-0000-000012000000}"/>
    <cellStyle name="Normal_APR" xfId="20" xr:uid="{00000000-0005-0000-0000-000013000000}"/>
    <cellStyle name="百分比" xfId="21" builtinId="5"/>
    <cellStyle name="标题" xfId="22" builtinId="15" customBuiltin="1"/>
    <cellStyle name="标题 1" xfId="23" builtinId="16" customBuiltin="1"/>
    <cellStyle name="标题 2" xfId="24" builtinId="17" customBuiltin="1"/>
    <cellStyle name="标题 3" xfId="25" builtinId="18" customBuiltin="1"/>
    <cellStyle name="标题 4" xfId="26" builtinId="19" customBuiltin="1"/>
    <cellStyle name="差" xfId="27" builtinId="27" customBuiltin="1"/>
    <cellStyle name="常规" xfId="0" builtinId="0"/>
    <cellStyle name="常规 2" xfId="28" xr:uid="{00000000-0005-0000-0000-00001C000000}"/>
    <cellStyle name="常规_2002年区与乡结算情况" xfId="57" xr:uid="{00000000-0005-0000-0000-00001D000000}"/>
    <cellStyle name="常规_2007年预算草案" xfId="29" xr:uid="{00000000-0005-0000-0000-00001E000000}"/>
    <cellStyle name="常规_2007年预算草案(人大)" xfId="30" xr:uid="{00000000-0005-0000-0000-00001F000000}"/>
    <cellStyle name="常规_2012年报人代会20张表-表样" xfId="31" xr:uid="{00000000-0005-0000-0000-000020000000}"/>
    <cellStyle name="常规_附件1：辽宁省社会保险基金预算报省人大" xfId="32" xr:uid="{00000000-0005-0000-0000-000021000000}"/>
    <cellStyle name="常规_省本级2004年快报及2005年预算（平衡部分）" xfId="33" xr:uid="{00000000-0005-0000-0000-000022000000}"/>
    <cellStyle name="好" xfId="34" builtinId="26" customBuiltin="1"/>
    <cellStyle name="汇总" xfId="35" builtinId="25" customBuiltin="1"/>
    <cellStyle name="计算" xfId="36" builtinId="22" customBuiltin="1"/>
    <cellStyle name="检查单元格" xfId="37" builtinId="23" customBuiltin="1"/>
    <cellStyle name="解释性文本" xfId="38" builtinId="53" customBuiltin="1"/>
    <cellStyle name="警告文本" xfId="39" builtinId="11" customBuiltin="1"/>
    <cellStyle name="链接单元格" xfId="40" builtinId="24" customBuiltin="1"/>
    <cellStyle name="普通_97-917" xfId="41" xr:uid="{00000000-0005-0000-0000-00002A000000}"/>
    <cellStyle name="千分位[0]_laroux" xfId="42" xr:uid="{00000000-0005-0000-0000-00002B000000}"/>
    <cellStyle name="千分位_97-917" xfId="43" xr:uid="{00000000-0005-0000-0000-00002C000000}"/>
    <cellStyle name="千位[0]_1" xfId="44" xr:uid="{00000000-0005-0000-0000-00002D000000}"/>
    <cellStyle name="千位_1" xfId="45" xr:uid="{00000000-0005-0000-0000-00002E000000}"/>
    <cellStyle name="千位分隔" xfId="46" builtinId="3"/>
    <cellStyle name="适中" xfId="53" builtinId="28" customBuiltin="1"/>
    <cellStyle name="输出" xfId="54" builtinId="21" customBuiltin="1"/>
    <cellStyle name="输入" xfId="55" builtinId="20" customBuiltin="1"/>
    <cellStyle name="着色 1" xfId="47" builtinId="29" customBuiltin="1"/>
    <cellStyle name="着色 2" xfId="48" builtinId="33" customBuiltin="1"/>
    <cellStyle name="着色 3" xfId="49" builtinId="37" customBuiltin="1"/>
    <cellStyle name="着色 4" xfId="50" builtinId="41" customBuiltin="1"/>
    <cellStyle name="着色 5" xfId="51" builtinId="45" customBuiltin="1"/>
    <cellStyle name="着色 6" xfId="52" builtinId="49" customBuiltin="1"/>
    <cellStyle name="注释" xfId="56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2606040" y="1501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2606040" y="1501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18.0.2\&#39044;&#31639;&#20849;&#20139;&#25991;&#20214;&#22841;\&#34920;&#26684;&#31867;\2023\2024&#24180;&#39044;&#31639;\&#20154;&#22823;11.21\E6-2024&#27604;&#39044;&#31639;12&#26376;&#21021;&#25253;&#20154;&#22823;&#39044;&#31639;&#21021;&#23457;11.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全收预"/>
      <sheetName val="全支预"/>
      <sheetName val="全区平衡"/>
      <sheetName val="本级收预"/>
      <sheetName val="本级支预"/>
      <sheetName val="本级平衡"/>
      <sheetName val="对下转移支付"/>
      <sheetName val="全区基收支"/>
      <sheetName val="本级基金收入"/>
      <sheetName val="本级基金支出"/>
      <sheetName val="本级基金平衡"/>
      <sheetName val="全区社基收"/>
      <sheetName val="全区社基支"/>
      <sheetName val="本级社基收"/>
      <sheetName val="本级社基支"/>
    </sheetNames>
    <sheetDataSet>
      <sheetData sheetId="0">
        <row r="5">
          <cell r="C5">
            <v>21400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C5">
            <v>2000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8"/>
  <sheetViews>
    <sheetView showZeros="0" view="pageBreakPreview" zoomScale="115" workbookViewId="0">
      <pane xSplit="1" ySplit="4" topLeftCell="B17" activePane="bottomRight" state="frozen"/>
      <selection activeCell="A18" sqref="A1:IV65536"/>
      <selection pane="topRight" activeCell="A18" sqref="A1:IV65536"/>
      <selection pane="bottomLeft" activeCell="A18" sqref="A1:IV65536"/>
      <selection pane="bottomRight" activeCell="B23" sqref="B23"/>
    </sheetView>
  </sheetViews>
  <sheetFormatPr defaultColWidth="9" defaultRowHeight="12"/>
  <cols>
    <col min="1" max="1" width="33.625" style="41" customWidth="1"/>
    <col min="2" max="2" width="20.125" style="41" customWidth="1"/>
    <col min="3" max="3" width="19.75" style="41" customWidth="1"/>
    <col min="4" max="4" width="18.625" style="41" customWidth="1"/>
    <col min="5" max="5" width="17.5" style="41" customWidth="1"/>
    <col min="6" max="6" width="3.125" style="42" customWidth="1"/>
    <col min="7" max="7" width="9" style="41"/>
    <col min="8" max="8" width="13.625" style="41" customWidth="1"/>
    <col min="9" max="16384" width="9" style="41"/>
  </cols>
  <sheetData>
    <row r="1" spans="1:10" s="18" customFormat="1" ht="24.75" customHeight="1">
      <c r="A1" s="191" t="s">
        <v>1194</v>
      </c>
      <c r="B1" s="191"/>
      <c r="C1" s="191"/>
      <c r="D1" s="191"/>
      <c r="E1" s="191"/>
      <c r="F1" s="33"/>
    </row>
    <row r="2" spans="1:10" s="18" customFormat="1" ht="15" customHeight="1">
      <c r="A2" s="134"/>
      <c r="B2" s="134"/>
      <c r="C2" s="135"/>
      <c r="D2" s="135"/>
      <c r="E2" s="57" t="s">
        <v>738</v>
      </c>
      <c r="F2" s="33"/>
    </row>
    <row r="3" spans="1:10" s="14" customFormat="1" ht="16.5" customHeight="1">
      <c r="A3" s="192" t="s">
        <v>1069</v>
      </c>
      <c r="B3" s="192" t="s">
        <v>1181</v>
      </c>
      <c r="C3" s="192" t="s">
        <v>1182</v>
      </c>
      <c r="D3" s="194" t="s">
        <v>1183</v>
      </c>
      <c r="E3" s="194"/>
      <c r="F3" s="16"/>
    </row>
    <row r="4" spans="1:10" s="14" customFormat="1" ht="16.5" customHeight="1">
      <c r="A4" s="193"/>
      <c r="B4" s="193"/>
      <c r="C4" s="193"/>
      <c r="D4" s="131" t="s">
        <v>702</v>
      </c>
      <c r="E4" s="131" t="s">
        <v>740</v>
      </c>
      <c r="F4" s="16"/>
    </row>
    <row r="5" spans="1:10" s="35" customFormat="1" ht="16.5" customHeight="1">
      <c r="A5" s="36" t="s">
        <v>16</v>
      </c>
      <c r="B5" s="20">
        <f>SUM(B6,B22)</f>
        <v>21000</v>
      </c>
      <c r="C5" s="20">
        <f>SUM(C6,C22)</f>
        <v>21400</v>
      </c>
      <c r="D5" s="20">
        <f>C5-B5</f>
        <v>400</v>
      </c>
      <c r="E5" s="62">
        <f>IF(B5=0,"",D5/B5*100)</f>
        <v>1.9047619047619049</v>
      </c>
      <c r="F5" s="34"/>
    </row>
    <row r="6" spans="1:10" s="38" customFormat="1" ht="16.5" customHeight="1">
      <c r="A6" s="36" t="s">
        <v>703</v>
      </c>
      <c r="B6" s="20">
        <f>SUM(B7:B21)</f>
        <v>18060</v>
      </c>
      <c r="C6" s="20">
        <f>SUM(C7:C21)</f>
        <v>18700</v>
      </c>
      <c r="D6" s="20">
        <f>C6-B6</f>
        <v>640</v>
      </c>
      <c r="E6" s="62">
        <f>IF(B6=0,"",D6/B6*100)</f>
        <v>3.5437430786267994</v>
      </c>
      <c r="F6" s="37"/>
    </row>
    <row r="7" spans="1:10" s="38" customFormat="1" ht="16.5" customHeight="1">
      <c r="A7" s="36" t="s">
        <v>1184</v>
      </c>
      <c r="B7" s="20">
        <v>7700</v>
      </c>
      <c r="C7" s="20">
        <v>9570</v>
      </c>
      <c r="D7" s="20">
        <f>C7-B7</f>
        <v>1870</v>
      </c>
      <c r="E7" s="62">
        <f>IF(B7=0,"",D7/B7*100)</f>
        <v>24.285714285714285</v>
      </c>
      <c r="F7" s="37"/>
    </row>
    <row r="8" spans="1:10" s="38" customFormat="1" ht="16.5" customHeight="1">
      <c r="A8" s="36" t="s">
        <v>1185</v>
      </c>
      <c r="B8" s="20">
        <v>700</v>
      </c>
      <c r="C8" s="20">
        <v>1140</v>
      </c>
      <c r="D8" s="20">
        <f t="shared" ref="D8:D30" si="0">C8-B8</f>
        <v>440</v>
      </c>
      <c r="E8" s="62">
        <f t="shared" ref="E8:E30" si="1">IF(B8=0,"",D8/B8*100)</f>
        <v>62.857142857142854</v>
      </c>
      <c r="F8" s="37"/>
    </row>
    <row r="9" spans="1:10" s="38" customFormat="1" ht="16.5" customHeight="1">
      <c r="A9" s="36" t="s">
        <v>1186</v>
      </c>
      <c r="B9" s="20">
        <v>300</v>
      </c>
      <c r="C9" s="20">
        <v>340</v>
      </c>
      <c r="D9" s="20">
        <f t="shared" si="0"/>
        <v>40</v>
      </c>
      <c r="E9" s="62">
        <f t="shared" si="1"/>
        <v>13.333333333333334</v>
      </c>
      <c r="F9" s="37"/>
    </row>
    <row r="10" spans="1:10" s="38" customFormat="1" ht="16.5" customHeight="1">
      <c r="A10" s="36" t="s">
        <v>19</v>
      </c>
      <c r="B10" s="20">
        <v>20</v>
      </c>
      <c r="C10" s="20">
        <v>10</v>
      </c>
      <c r="D10" s="20">
        <f t="shared" si="0"/>
        <v>-10</v>
      </c>
      <c r="E10" s="62">
        <f t="shared" si="1"/>
        <v>-50</v>
      </c>
      <c r="F10" s="37"/>
    </row>
    <row r="11" spans="1:10" s="38" customFormat="1" ht="16.5" customHeight="1">
      <c r="A11" s="36" t="s">
        <v>20</v>
      </c>
      <c r="B11" s="20">
        <v>1160</v>
      </c>
      <c r="C11" s="20">
        <v>1250</v>
      </c>
      <c r="D11" s="20">
        <f t="shared" si="0"/>
        <v>90</v>
      </c>
      <c r="E11" s="62">
        <f t="shared" si="1"/>
        <v>7.7586206896551726</v>
      </c>
      <c r="F11" s="37"/>
    </row>
    <row r="12" spans="1:10" s="38" customFormat="1" ht="16.5" customHeight="1">
      <c r="A12" s="36" t="s">
        <v>21</v>
      </c>
      <c r="B12" s="20">
        <v>1450</v>
      </c>
      <c r="C12" s="20">
        <v>1260</v>
      </c>
      <c r="D12" s="20">
        <f t="shared" si="0"/>
        <v>-190</v>
      </c>
      <c r="E12" s="62">
        <f t="shared" si="1"/>
        <v>-13.103448275862069</v>
      </c>
      <c r="F12" s="37"/>
      <c r="G12" s="39"/>
      <c r="H12" s="39"/>
      <c r="I12" s="39"/>
      <c r="J12" s="39"/>
    </row>
    <row r="13" spans="1:10" s="39" customFormat="1" ht="16.5" customHeight="1">
      <c r="A13" s="36" t="s">
        <v>22</v>
      </c>
      <c r="B13" s="20">
        <v>300</v>
      </c>
      <c r="C13" s="20">
        <v>350</v>
      </c>
      <c r="D13" s="20">
        <f t="shared" si="0"/>
        <v>50</v>
      </c>
      <c r="E13" s="62">
        <f t="shared" si="1"/>
        <v>16.666666666666664</v>
      </c>
      <c r="F13" s="37"/>
    </row>
    <row r="14" spans="1:10" s="39" customFormat="1" ht="16.5" customHeight="1">
      <c r="A14" s="36" t="s">
        <v>23</v>
      </c>
      <c r="B14" s="20">
        <v>3950</v>
      </c>
      <c r="C14" s="20">
        <v>2700</v>
      </c>
      <c r="D14" s="20">
        <f t="shared" si="0"/>
        <v>-1250</v>
      </c>
      <c r="E14" s="62">
        <f t="shared" si="1"/>
        <v>-31.645569620253166</v>
      </c>
      <c r="F14" s="37"/>
    </row>
    <row r="15" spans="1:10" s="39" customFormat="1" ht="16.5" customHeight="1">
      <c r="A15" s="36" t="s">
        <v>24</v>
      </c>
      <c r="B15" s="20">
        <v>600</v>
      </c>
      <c r="C15" s="20">
        <v>650</v>
      </c>
      <c r="D15" s="20">
        <f t="shared" si="0"/>
        <v>50</v>
      </c>
      <c r="E15" s="62">
        <f t="shared" si="1"/>
        <v>8.3333333333333321</v>
      </c>
      <c r="F15" s="37"/>
    </row>
    <row r="16" spans="1:10" s="39" customFormat="1" ht="16.5" customHeight="1">
      <c r="A16" s="36" t="s">
        <v>25</v>
      </c>
      <c r="B16" s="20">
        <v>100</v>
      </c>
      <c r="C16" s="20">
        <v>50</v>
      </c>
      <c r="D16" s="20">
        <f t="shared" si="0"/>
        <v>-50</v>
      </c>
      <c r="E16" s="62">
        <f t="shared" si="1"/>
        <v>-50</v>
      </c>
      <c r="F16" s="37"/>
    </row>
    <row r="17" spans="1:8" s="39" customFormat="1" ht="16.5" customHeight="1">
      <c r="A17" s="36" t="s">
        <v>26</v>
      </c>
      <c r="B17" s="20"/>
      <c r="C17" s="20"/>
      <c r="D17" s="20">
        <f t="shared" si="0"/>
        <v>0</v>
      </c>
      <c r="E17" s="62" t="str">
        <f t="shared" si="1"/>
        <v/>
      </c>
      <c r="F17" s="37"/>
    </row>
    <row r="18" spans="1:8" s="39" customFormat="1" ht="16.5" customHeight="1">
      <c r="A18" s="21" t="s">
        <v>27</v>
      </c>
      <c r="B18" s="20">
        <v>1700</v>
      </c>
      <c r="C18" s="20">
        <v>1300</v>
      </c>
      <c r="D18" s="20">
        <f t="shared" si="0"/>
        <v>-400</v>
      </c>
      <c r="E18" s="62">
        <f t="shared" si="1"/>
        <v>-23.52941176470588</v>
      </c>
      <c r="F18" s="37"/>
    </row>
    <row r="19" spans="1:8" s="39" customFormat="1" ht="16.5" customHeight="1">
      <c r="A19" s="21" t="s">
        <v>28</v>
      </c>
      <c r="B19" s="20">
        <v>50</v>
      </c>
      <c r="C19" s="20">
        <v>50</v>
      </c>
      <c r="D19" s="20">
        <f t="shared" si="0"/>
        <v>0</v>
      </c>
      <c r="E19" s="62">
        <f t="shared" si="1"/>
        <v>0</v>
      </c>
      <c r="F19" s="37"/>
    </row>
    <row r="20" spans="1:8" s="39" customFormat="1" ht="16.5" customHeight="1">
      <c r="A20" s="21" t="s">
        <v>1187</v>
      </c>
      <c r="B20" s="20">
        <v>30</v>
      </c>
      <c r="C20" s="20">
        <v>30</v>
      </c>
      <c r="D20" s="20">
        <f t="shared" si="0"/>
        <v>0</v>
      </c>
      <c r="E20" s="62">
        <f t="shared" si="1"/>
        <v>0</v>
      </c>
      <c r="F20" s="8"/>
    </row>
    <row r="21" spans="1:8" s="39" customFormat="1" ht="16.5" customHeight="1">
      <c r="A21" s="21" t="s">
        <v>1188</v>
      </c>
      <c r="B21" s="20"/>
      <c r="C21" s="20"/>
      <c r="D21" s="20">
        <f t="shared" si="0"/>
        <v>0</v>
      </c>
      <c r="E21" s="62" t="str">
        <f t="shared" si="1"/>
        <v/>
      </c>
      <c r="F21" s="8"/>
    </row>
    <row r="22" spans="1:8" s="39" customFormat="1" ht="16.5" customHeight="1">
      <c r="A22" s="21" t="s">
        <v>704</v>
      </c>
      <c r="B22" s="20">
        <f>SUM(B23,B25:B30)</f>
        <v>2940</v>
      </c>
      <c r="C22" s="20">
        <f>SUM(C23,C25:C30)</f>
        <v>2700</v>
      </c>
      <c r="D22" s="20">
        <f t="shared" si="0"/>
        <v>-240</v>
      </c>
      <c r="E22" s="62">
        <f t="shared" si="1"/>
        <v>-8.1632653061224492</v>
      </c>
      <c r="F22" s="8"/>
    </row>
    <row r="23" spans="1:8" s="39" customFormat="1" ht="16.5" customHeight="1">
      <c r="A23" s="21" t="s">
        <v>708</v>
      </c>
      <c r="B23" s="20">
        <v>900</v>
      </c>
      <c r="C23" s="20">
        <v>1000</v>
      </c>
      <c r="D23" s="20">
        <f t="shared" si="0"/>
        <v>100</v>
      </c>
      <c r="E23" s="62">
        <f t="shared" si="1"/>
        <v>11.111111111111111</v>
      </c>
      <c r="F23" s="37"/>
    </row>
    <row r="24" spans="1:8" s="39" customFormat="1" ht="16.5" customHeight="1">
      <c r="A24" s="40" t="s">
        <v>1189</v>
      </c>
      <c r="B24" s="5">
        <v>540</v>
      </c>
      <c r="C24" s="5">
        <v>610</v>
      </c>
      <c r="D24" s="20">
        <f t="shared" si="0"/>
        <v>70</v>
      </c>
      <c r="E24" s="62">
        <f t="shared" si="1"/>
        <v>12.962962962962962</v>
      </c>
      <c r="F24" s="37"/>
    </row>
    <row r="25" spans="1:8" s="39" customFormat="1" ht="16.5" customHeight="1">
      <c r="A25" s="21" t="s">
        <v>1190</v>
      </c>
      <c r="B25" s="20">
        <v>540</v>
      </c>
      <c r="C25" s="20">
        <v>650</v>
      </c>
      <c r="D25" s="20">
        <f t="shared" si="0"/>
        <v>110</v>
      </c>
      <c r="E25" s="62">
        <f t="shared" si="1"/>
        <v>20.37037037037037</v>
      </c>
      <c r="F25" s="37"/>
    </row>
    <row r="26" spans="1:8" s="39" customFormat="1" ht="16.5" customHeight="1">
      <c r="A26" s="21" t="s">
        <v>1191</v>
      </c>
      <c r="B26" s="20">
        <v>800</v>
      </c>
      <c r="C26" s="20">
        <v>550</v>
      </c>
      <c r="D26" s="20">
        <f t="shared" si="0"/>
        <v>-250</v>
      </c>
      <c r="E26" s="62">
        <f t="shared" si="1"/>
        <v>-31.25</v>
      </c>
      <c r="F26" s="37"/>
      <c r="G26" s="18"/>
      <c r="H26" s="18"/>
    </row>
    <row r="27" spans="1:8" s="39" customFormat="1" ht="16.5" customHeight="1">
      <c r="A27" s="21" t="s">
        <v>29</v>
      </c>
      <c r="B27" s="20"/>
      <c r="C27" s="20"/>
      <c r="D27" s="20">
        <f t="shared" si="0"/>
        <v>0</v>
      </c>
      <c r="E27" s="62" t="str">
        <f t="shared" si="1"/>
        <v/>
      </c>
      <c r="F27" s="37"/>
      <c r="G27" s="18"/>
      <c r="H27" s="18"/>
    </row>
    <row r="28" spans="1:8" s="39" customFormat="1" ht="16.5" customHeight="1">
      <c r="A28" s="21" t="s">
        <v>30</v>
      </c>
      <c r="B28" s="20">
        <v>700</v>
      </c>
      <c r="C28" s="20">
        <v>500</v>
      </c>
      <c r="D28" s="20">
        <f t="shared" si="0"/>
        <v>-200</v>
      </c>
      <c r="E28" s="62">
        <f t="shared" si="1"/>
        <v>-28.571428571428569</v>
      </c>
      <c r="F28" s="37"/>
      <c r="G28" s="18"/>
      <c r="H28" s="18"/>
    </row>
    <row r="29" spans="1:8" s="39" customFormat="1" ht="16.5" customHeight="1">
      <c r="A29" s="21" t="s">
        <v>1192</v>
      </c>
      <c r="B29" s="20"/>
      <c r="C29" s="20"/>
      <c r="D29" s="20">
        <f t="shared" si="0"/>
        <v>0</v>
      </c>
      <c r="E29" s="62" t="str">
        <f t="shared" si="1"/>
        <v/>
      </c>
      <c r="F29" s="37"/>
      <c r="G29" s="18"/>
      <c r="H29" s="18"/>
    </row>
    <row r="30" spans="1:8" s="17" customFormat="1" ht="16.5" customHeight="1">
      <c r="A30" s="21" t="s">
        <v>1193</v>
      </c>
      <c r="B30" s="20"/>
      <c r="C30" s="20"/>
      <c r="D30" s="20">
        <f t="shared" si="0"/>
        <v>0</v>
      </c>
      <c r="E30" s="62" t="str">
        <f t="shared" si="1"/>
        <v/>
      </c>
      <c r="F30" s="22"/>
      <c r="G30" s="18"/>
      <c r="H30" s="18"/>
    </row>
    <row r="31" spans="1:8" s="18" customFormat="1">
      <c r="F31" s="33"/>
    </row>
    <row r="32" spans="1:8" s="18" customFormat="1">
      <c r="F32" s="33"/>
    </row>
    <row r="33" spans="6:6" s="18" customFormat="1">
      <c r="F33" s="33"/>
    </row>
    <row r="34" spans="6:6" s="18" customFormat="1">
      <c r="F34" s="33"/>
    </row>
    <row r="35" spans="6:6" s="18" customFormat="1">
      <c r="F35" s="33"/>
    </row>
    <row r="36" spans="6:6" s="18" customFormat="1">
      <c r="F36" s="33"/>
    </row>
    <row r="37" spans="6:6" s="18" customFormat="1">
      <c r="F37" s="33"/>
    </row>
    <row r="38" spans="6:6" s="18" customFormat="1">
      <c r="F38" s="33"/>
    </row>
    <row r="39" spans="6:6" s="18" customFormat="1">
      <c r="F39" s="33"/>
    </row>
    <row r="40" spans="6:6" s="18" customFormat="1">
      <c r="F40" s="33"/>
    </row>
    <row r="41" spans="6:6" s="18" customFormat="1">
      <c r="F41" s="33"/>
    </row>
    <row r="42" spans="6:6" s="18" customFormat="1">
      <c r="F42" s="33"/>
    </row>
    <row r="43" spans="6:6" s="18" customFormat="1">
      <c r="F43" s="33"/>
    </row>
    <row r="44" spans="6:6" s="18" customFormat="1">
      <c r="F44" s="33"/>
    </row>
    <row r="45" spans="6:6" s="18" customFormat="1">
      <c r="F45" s="33"/>
    </row>
    <row r="46" spans="6:6" s="18" customFormat="1">
      <c r="F46" s="33"/>
    </row>
    <row r="47" spans="6:6" s="18" customFormat="1">
      <c r="F47" s="33"/>
    </row>
    <row r="48" spans="6:6" s="18" customFormat="1">
      <c r="F48" s="33"/>
    </row>
    <row r="49" spans="6:6" s="18" customFormat="1">
      <c r="F49" s="33"/>
    </row>
    <row r="50" spans="6:6" s="18" customFormat="1">
      <c r="F50" s="33"/>
    </row>
    <row r="51" spans="6:6" s="18" customFormat="1">
      <c r="F51" s="33"/>
    </row>
    <row r="52" spans="6:6" s="18" customFormat="1">
      <c r="F52" s="33"/>
    </row>
    <row r="53" spans="6:6" s="18" customFormat="1">
      <c r="F53" s="33"/>
    </row>
    <row r="54" spans="6:6" s="18" customFormat="1">
      <c r="F54" s="33"/>
    </row>
    <row r="55" spans="6:6" s="18" customFormat="1">
      <c r="F55" s="33"/>
    </row>
    <row r="56" spans="6:6" s="18" customFormat="1">
      <c r="F56" s="33"/>
    </row>
    <row r="57" spans="6:6" s="18" customFormat="1">
      <c r="F57" s="33"/>
    </row>
    <row r="58" spans="6:6" s="18" customFormat="1">
      <c r="F58" s="33"/>
    </row>
  </sheetData>
  <mergeCells count="5">
    <mergeCell ref="A1:E1"/>
    <mergeCell ref="A3:A4"/>
    <mergeCell ref="B3:B4"/>
    <mergeCell ref="C3:C4"/>
    <mergeCell ref="D3:E3"/>
  </mergeCells>
  <phoneticPr fontId="2" type="noConversion"/>
  <printOptions horizontalCentered="1"/>
  <pageMargins left="0.74803149606299213" right="0.74803149606299213" top="0.23622047244094491" bottom="0.31496062992125984" header="0.19685039370078741" footer="0.27559055118110237"/>
  <pageSetup paperSize="9" firstPageNumber="31" orientation="landscape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3"/>
  <sheetViews>
    <sheetView showZeros="0" view="pageBreakPreview" workbookViewId="0">
      <pane xSplit="1" ySplit="4" topLeftCell="B5" activePane="bottomRight" state="frozen"/>
      <selection activeCell="A18" sqref="A1:IV65536"/>
      <selection pane="topRight" activeCell="A18" sqref="A1:IV65536"/>
      <selection pane="bottomLeft" activeCell="A18" sqref="A1:IV65536"/>
      <selection pane="bottomRight" activeCell="B13" sqref="B13"/>
    </sheetView>
  </sheetViews>
  <sheetFormatPr defaultColWidth="8.75" defaultRowHeight="14.25"/>
  <cols>
    <col min="1" max="1" width="43.75" customWidth="1"/>
    <col min="2" max="5" width="17.625" customWidth="1"/>
    <col min="6" max="32" width="9" bestFit="1" customWidth="1"/>
    <col min="257" max="257" width="43.75" customWidth="1"/>
    <col min="258" max="261" width="17.625" customWidth="1"/>
    <col min="262" max="288" width="9" bestFit="1" customWidth="1"/>
    <col min="513" max="513" width="43.75" customWidth="1"/>
    <col min="514" max="517" width="17.625" customWidth="1"/>
    <col min="518" max="544" width="9" bestFit="1" customWidth="1"/>
    <col min="769" max="769" width="43.75" customWidth="1"/>
    <col min="770" max="773" width="17.625" customWidth="1"/>
    <col min="774" max="800" width="9" bestFit="1" customWidth="1"/>
    <col min="1025" max="1025" width="43.75" customWidth="1"/>
    <col min="1026" max="1029" width="17.625" customWidth="1"/>
    <col min="1030" max="1056" width="9" bestFit="1" customWidth="1"/>
    <col min="1281" max="1281" width="43.75" customWidth="1"/>
    <col min="1282" max="1285" width="17.625" customWidth="1"/>
    <col min="1286" max="1312" width="9" bestFit="1" customWidth="1"/>
    <col min="1537" max="1537" width="43.75" customWidth="1"/>
    <col min="1538" max="1541" width="17.625" customWidth="1"/>
    <col min="1542" max="1568" width="9" bestFit="1" customWidth="1"/>
    <col min="1793" max="1793" width="43.75" customWidth="1"/>
    <col min="1794" max="1797" width="17.625" customWidth="1"/>
    <col min="1798" max="1824" width="9" bestFit="1" customWidth="1"/>
    <col min="2049" max="2049" width="43.75" customWidth="1"/>
    <col min="2050" max="2053" width="17.625" customWidth="1"/>
    <col min="2054" max="2080" width="9" bestFit="1" customWidth="1"/>
    <col min="2305" max="2305" width="43.75" customWidth="1"/>
    <col min="2306" max="2309" width="17.625" customWidth="1"/>
    <col min="2310" max="2336" width="9" bestFit="1" customWidth="1"/>
    <col min="2561" max="2561" width="43.75" customWidth="1"/>
    <col min="2562" max="2565" width="17.625" customWidth="1"/>
    <col min="2566" max="2592" width="9" bestFit="1" customWidth="1"/>
    <col min="2817" max="2817" width="43.75" customWidth="1"/>
    <col min="2818" max="2821" width="17.625" customWidth="1"/>
    <col min="2822" max="2848" width="9" bestFit="1" customWidth="1"/>
    <col min="3073" max="3073" width="43.75" customWidth="1"/>
    <col min="3074" max="3077" width="17.625" customWidth="1"/>
    <col min="3078" max="3104" width="9" bestFit="1" customWidth="1"/>
    <col min="3329" max="3329" width="43.75" customWidth="1"/>
    <col min="3330" max="3333" width="17.625" customWidth="1"/>
    <col min="3334" max="3360" width="9" bestFit="1" customWidth="1"/>
    <col min="3585" max="3585" width="43.75" customWidth="1"/>
    <col min="3586" max="3589" width="17.625" customWidth="1"/>
    <col min="3590" max="3616" width="9" bestFit="1" customWidth="1"/>
    <col min="3841" max="3841" width="43.75" customWidth="1"/>
    <col min="3842" max="3845" width="17.625" customWidth="1"/>
    <col min="3846" max="3872" width="9" bestFit="1" customWidth="1"/>
    <col min="4097" max="4097" width="43.75" customWidth="1"/>
    <col min="4098" max="4101" width="17.625" customWidth="1"/>
    <col min="4102" max="4128" width="9" bestFit="1" customWidth="1"/>
    <col min="4353" max="4353" width="43.75" customWidth="1"/>
    <col min="4354" max="4357" width="17.625" customWidth="1"/>
    <col min="4358" max="4384" width="9" bestFit="1" customWidth="1"/>
    <col min="4609" max="4609" width="43.75" customWidth="1"/>
    <col min="4610" max="4613" width="17.625" customWidth="1"/>
    <col min="4614" max="4640" width="9" bestFit="1" customWidth="1"/>
    <col min="4865" max="4865" width="43.75" customWidth="1"/>
    <col min="4866" max="4869" width="17.625" customWidth="1"/>
    <col min="4870" max="4896" width="9" bestFit="1" customWidth="1"/>
    <col min="5121" max="5121" width="43.75" customWidth="1"/>
    <col min="5122" max="5125" width="17.625" customWidth="1"/>
    <col min="5126" max="5152" width="9" bestFit="1" customWidth="1"/>
    <col min="5377" max="5377" width="43.75" customWidth="1"/>
    <col min="5378" max="5381" width="17.625" customWidth="1"/>
    <col min="5382" max="5408" width="9" bestFit="1" customWidth="1"/>
    <col min="5633" max="5633" width="43.75" customWidth="1"/>
    <col min="5634" max="5637" width="17.625" customWidth="1"/>
    <col min="5638" max="5664" width="9" bestFit="1" customWidth="1"/>
    <col min="5889" max="5889" width="43.75" customWidth="1"/>
    <col min="5890" max="5893" width="17.625" customWidth="1"/>
    <col min="5894" max="5920" width="9" bestFit="1" customWidth="1"/>
    <col min="6145" max="6145" width="43.75" customWidth="1"/>
    <col min="6146" max="6149" width="17.625" customWidth="1"/>
    <col min="6150" max="6176" width="9" bestFit="1" customWidth="1"/>
    <col min="6401" max="6401" width="43.75" customWidth="1"/>
    <col min="6402" max="6405" width="17.625" customWidth="1"/>
    <col min="6406" max="6432" width="9" bestFit="1" customWidth="1"/>
    <col min="6657" max="6657" width="43.75" customWidth="1"/>
    <col min="6658" max="6661" width="17.625" customWidth="1"/>
    <col min="6662" max="6688" width="9" bestFit="1" customWidth="1"/>
    <col min="6913" max="6913" width="43.75" customWidth="1"/>
    <col min="6914" max="6917" width="17.625" customWidth="1"/>
    <col min="6918" max="6944" width="9" bestFit="1" customWidth="1"/>
    <col min="7169" max="7169" width="43.75" customWidth="1"/>
    <col min="7170" max="7173" width="17.625" customWidth="1"/>
    <col min="7174" max="7200" width="9" bestFit="1" customWidth="1"/>
    <col min="7425" max="7425" width="43.75" customWidth="1"/>
    <col min="7426" max="7429" width="17.625" customWidth="1"/>
    <col min="7430" max="7456" width="9" bestFit="1" customWidth="1"/>
    <col min="7681" max="7681" width="43.75" customWidth="1"/>
    <col min="7682" max="7685" width="17.625" customWidth="1"/>
    <col min="7686" max="7712" width="9" bestFit="1" customWidth="1"/>
    <col min="7937" max="7937" width="43.75" customWidth="1"/>
    <col min="7938" max="7941" width="17.625" customWidth="1"/>
    <col min="7942" max="7968" width="9" bestFit="1" customWidth="1"/>
    <col min="8193" max="8193" width="43.75" customWidth="1"/>
    <col min="8194" max="8197" width="17.625" customWidth="1"/>
    <col min="8198" max="8224" width="9" bestFit="1" customWidth="1"/>
    <col min="8449" max="8449" width="43.75" customWidth="1"/>
    <col min="8450" max="8453" width="17.625" customWidth="1"/>
    <col min="8454" max="8480" width="9" bestFit="1" customWidth="1"/>
    <col min="8705" max="8705" width="43.75" customWidth="1"/>
    <col min="8706" max="8709" width="17.625" customWidth="1"/>
    <col min="8710" max="8736" width="9" bestFit="1" customWidth="1"/>
    <col min="8961" max="8961" width="43.75" customWidth="1"/>
    <col min="8962" max="8965" width="17.625" customWidth="1"/>
    <col min="8966" max="8992" width="9" bestFit="1" customWidth="1"/>
    <col min="9217" max="9217" width="43.75" customWidth="1"/>
    <col min="9218" max="9221" width="17.625" customWidth="1"/>
    <col min="9222" max="9248" width="9" bestFit="1" customWidth="1"/>
    <col min="9473" max="9473" width="43.75" customWidth="1"/>
    <col min="9474" max="9477" width="17.625" customWidth="1"/>
    <col min="9478" max="9504" width="9" bestFit="1" customWidth="1"/>
    <col min="9729" max="9729" width="43.75" customWidth="1"/>
    <col min="9730" max="9733" width="17.625" customWidth="1"/>
    <col min="9734" max="9760" width="9" bestFit="1" customWidth="1"/>
    <col min="9985" max="9985" width="43.75" customWidth="1"/>
    <col min="9986" max="9989" width="17.625" customWidth="1"/>
    <col min="9990" max="10016" width="9" bestFit="1" customWidth="1"/>
    <col min="10241" max="10241" width="43.75" customWidth="1"/>
    <col min="10242" max="10245" width="17.625" customWidth="1"/>
    <col min="10246" max="10272" width="9" bestFit="1" customWidth="1"/>
    <col min="10497" max="10497" width="43.75" customWidth="1"/>
    <col min="10498" max="10501" width="17.625" customWidth="1"/>
    <col min="10502" max="10528" width="9" bestFit="1" customWidth="1"/>
    <col min="10753" max="10753" width="43.75" customWidth="1"/>
    <col min="10754" max="10757" width="17.625" customWidth="1"/>
    <col min="10758" max="10784" width="9" bestFit="1" customWidth="1"/>
    <col min="11009" max="11009" width="43.75" customWidth="1"/>
    <col min="11010" max="11013" width="17.625" customWidth="1"/>
    <col min="11014" max="11040" width="9" bestFit="1" customWidth="1"/>
    <col min="11265" max="11265" width="43.75" customWidth="1"/>
    <col min="11266" max="11269" width="17.625" customWidth="1"/>
    <col min="11270" max="11296" width="9" bestFit="1" customWidth="1"/>
    <col min="11521" max="11521" width="43.75" customWidth="1"/>
    <col min="11522" max="11525" width="17.625" customWidth="1"/>
    <col min="11526" max="11552" width="9" bestFit="1" customWidth="1"/>
    <col min="11777" max="11777" width="43.75" customWidth="1"/>
    <col min="11778" max="11781" width="17.625" customWidth="1"/>
    <col min="11782" max="11808" width="9" bestFit="1" customWidth="1"/>
    <col min="12033" max="12033" width="43.75" customWidth="1"/>
    <col min="12034" max="12037" width="17.625" customWidth="1"/>
    <col min="12038" max="12064" width="9" bestFit="1" customWidth="1"/>
    <col min="12289" max="12289" width="43.75" customWidth="1"/>
    <col min="12290" max="12293" width="17.625" customWidth="1"/>
    <col min="12294" max="12320" width="9" bestFit="1" customWidth="1"/>
    <col min="12545" max="12545" width="43.75" customWidth="1"/>
    <col min="12546" max="12549" width="17.625" customWidth="1"/>
    <col min="12550" max="12576" width="9" bestFit="1" customWidth="1"/>
    <col min="12801" max="12801" width="43.75" customWidth="1"/>
    <col min="12802" max="12805" width="17.625" customWidth="1"/>
    <col min="12806" max="12832" width="9" bestFit="1" customWidth="1"/>
    <col min="13057" max="13057" width="43.75" customWidth="1"/>
    <col min="13058" max="13061" width="17.625" customWidth="1"/>
    <col min="13062" max="13088" width="9" bestFit="1" customWidth="1"/>
    <col min="13313" max="13313" width="43.75" customWidth="1"/>
    <col min="13314" max="13317" width="17.625" customWidth="1"/>
    <col min="13318" max="13344" width="9" bestFit="1" customWidth="1"/>
    <col min="13569" max="13569" width="43.75" customWidth="1"/>
    <col min="13570" max="13573" width="17.625" customWidth="1"/>
    <col min="13574" max="13600" width="9" bestFit="1" customWidth="1"/>
    <col min="13825" max="13825" width="43.75" customWidth="1"/>
    <col min="13826" max="13829" width="17.625" customWidth="1"/>
    <col min="13830" max="13856" width="9" bestFit="1" customWidth="1"/>
    <col min="14081" max="14081" width="43.75" customWidth="1"/>
    <col min="14082" max="14085" width="17.625" customWidth="1"/>
    <col min="14086" max="14112" width="9" bestFit="1" customWidth="1"/>
    <col min="14337" max="14337" width="43.75" customWidth="1"/>
    <col min="14338" max="14341" width="17.625" customWidth="1"/>
    <col min="14342" max="14368" width="9" bestFit="1" customWidth="1"/>
    <col min="14593" max="14593" width="43.75" customWidth="1"/>
    <col min="14594" max="14597" width="17.625" customWidth="1"/>
    <col min="14598" max="14624" width="9" bestFit="1" customWidth="1"/>
    <col min="14849" max="14849" width="43.75" customWidth="1"/>
    <col min="14850" max="14853" width="17.625" customWidth="1"/>
    <col min="14854" max="14880" width="9" bestFit="1" customWidth="1"/>
    <col min="15105" max="15105" width="43.75" customWidth="1"/>
    <col min="15106" max="15109" width="17.625" customWidth="1"/>
    <col min="15110" max="15136" width="9" bestFit="1" customWidth="1"/>
    <col min="15361" max="15361" width="43.75" customWidth="1"/>
    <col min="15362" max="15365" width="17.625" customWidth="1"/>
    <col min="15366" max="15392" width="9" bestFit="1" customWidth="1"/>
    <col min="15617" max="15617" width="43.75" customWidth="1"/>
    <col min="15618" max="15621" width="17.625" customWidth="1"/>
    <col min="15622" max="15648" width="9" bestFit="1" customWidth="1"/>
    <col min="15873" max="15873" width="43.75" customWidth="1"/>
    <col min="15874" max="15877" width="17.625" customWidth="1"/>
    <col min="15878" max="15904" width="9" bestFit="1" customWidth="1"/>
    <col min="16129" max="16129" width="43.75" customWidth="1"/>
    <col min="16130" max="16133" width="17.625" customWidth="1"/>
    <col min="16134" max="16160" width="9" bestFit="1" customWidth="1"/>
  </cols>
  <sheetData>
    <row r="1" spans="1:5" s="3" customFormat="1" ht="36.75" customHeight="1">
      <c r="A1" s="200" t="s">
        <v>1227</v>
      </c>
      <c r="B1" s="200"/>
      <c r="C1" s="200"/>
      <c r="D1" s="200"/>
      <c r="E1" s="200"/>
    </row>
    <row r="2" spans="1:5" ht="17.25" customHeight="1">
      <c r="A2" s="94"/>
      <c r="B2" s="95"/>
      <c r="C2" s="95"/>
      <c r="D2" s="95"/>
      <c r="E2" s="96" t="s">
        <v>738</v>
      </c>
    </row>
    <row r="3" spans="1:5" ht="21.75" customHeight="1">
      <c r="A3" s="210" t="s">
        <v>1069</v>
      </c>
      <c r="B3" s="210" t="s">
        <v>1181</v>
      </c>
      <c r="C3" s="210" t="s">
        <v>1182</v>
      </c>
      <c r="D3" s="211" t="s">
        <v>1183</v>
      </c>
      <c r="E3" s="212"/>
    </row>
    <row r="4" spans="1:5" ht="21.75" customHeight="1">
      <c r="A4" s="210"/>
      <c r="B4" s="210"/>
      <c r="C4" s="210"/>
      <c r="D4" s="132" t="s">
        <v>702</v>
      </c>
      <c r="E4" s="132" t="s">
        <v>1097</v>
      </c>
    </row>
    <row r="5" spans="1:5" s="59" customFormat="1" ht="21.75" customHeight="1">
      <c r="A5" s="102" t="s">
        <v>714</v>
      </c>
      <c r="B5" s="148">
        <f>SUM(B6:B13,B16:B18,B23)</f>
        <v>4000</v>
      </c>
      <c r="C5" s="148">
        <f>SUM(C6:C13,C16:C18,C23)</f>
        <v>2000</v>
      </c>
      <c r="D5" s="148">
        <f>C5-B5</f>
        <v>-2000</v>
      </c>
      <c r="E5" s="179">
        <f>IF(B5=0,"",D5/B5*100)</f>
        <v>-50</v>
      </c>
    </row>
    <row r="6" spans="1:5" s="59" customFormat="1" ht="21.75" customHeight="1">
      <c r="A6" s="178" t="s">
        <v>1098</v>
      </c>
      <c r="B6" s="148"/>
      <c r="C6" s="148"/>
      <c r="D6" s="148">
        <f t="shared" ref="D6:D23" si="0">C6-B6</f>
        <v>0</v>
      </c>
      <c r="E6" s="179" t="str">
        <f t="shared" ref="E6:E23" si="1">IF(B6=0,"",D6/B6*100)</f>
        <v/>
      </c>
    </row>
    <row r="7" spans="1:5" s="59" customFormat="1" ht="21.75" customHeight="1">
      <c r="A7" s="178" t="s">
        <v>1099</v>
      </c>
      <c r="B7" s="148"/>
      <c r="C7" s="148"/>
      <c r="D7" s="148">
        <f t="shared" si="0"/>
        <v>0</v>
      </c>
      <c r="E7" s="179" t="str">
        <f t="shared" si="1"/>
        <v/>
      </c>
    </row>
    <row r="8" spans="1:5" s="59" customFormat="1" ht="21.75" customHeight="1">
      <c r="A8" s="178" t="s">
        <v>1100</v>
      </c>
      <c r="B8" s="148"/>
      <c r="C8" s="148"/>
      <c r="D8" s="148">
        <f t="shared" si="0"/>
        <v>0</v>
      </c>
      <c r="E8" s="179" t="str">
        <f t="shared" si="1"/>
        <v/>
      </c>
    </row>
    <row r="9" spans="1:5" s="59" customFormat="1" ht="21.75" customHeight="1">
      <c r="A9" s="178" t="s">
        <v>1101</v>
      </c>
      <c r="B9" s="148"/>
      <c r="C9" s="148"/>
      <c r="D9" s="148">
        <f t="shared" si="0"/>
        <v>0</v>
      </c>
      <c r="E9" s="179" t="str">
        <f t="shared" si="1"/>
        <v/>
      </c>
    </row>
    <row r="10" spans="1:5" s="59" customFormat="1" ht="21.75" customHeight="1">
      <c r="A10" s="178" t="s">
        <v>1102</v>
      </c>
      <c r="B10" s="148"/>
      <c r="C10" s="148"/>
      <c r="D10" s="148">
        <f t="shared" si="0"/>
        <v>0</v>
      </c>
      <c r="E10" s="179" t="str">
        <f t="shared" si="1"/>
        <v/>
      </c>
    </row>
    <row r="11" spans="1:5" s="59" customFormat="1" ht="21.75" customHeight="1">
      <c r="A11" s="178" t="s">
        <v>1103</v>
      </c>
      <c r="B11" s="148"/>
      <c r="C11" s="148"/>
      <c r="D11" s="148">
        <f t="shared" si="0"/>
        <v>0</v>
      </c>
      <c r="E11" s="179" t="str">
        <f t="shared" si="1"/>
        <v/>
      </c>
    </row>
    <row r="12" spans="1:5" s="59" customFormat="1" ht="21.75" customHeight="1">
      <c r="A12" s="178" t="s">
        <v>1104</v>
      </c>
      <c r="B12" s="148">
        <v>3150</v>
      </c>
      <c r="C12" s="148">
        <v>1150</v>
      </c>
      <c r="D12" s="148">
        <f t="shared" si="0"/>
        <v>-2000</v>
      </c>
      <c r="E12" s="179">
        <f t="shared" si="1"/>
        <v>-63.492063492063487</v>
      </c>
    </row>
    <row r="13" spans="1:5" s="59" customFormat="1" ht="21.75" customHeight="1">
      <c r="A13" s="178" t="s">
        <v>1105</v>
      </c>
      <c r="B13" s="148">
        <f>SUM(B14:B15)</f>
        <v>0</v>
      </c>
      <c r="C13" s="148">
        <f>SUM(C14:C15)</f>
        <v>0</v>
      </c>
      <c r="D13" s="148">
        <f t="shared" si="0"/>
        <v>0</v>
      </c>
      <c r="E13" s="179" t="str">
        <f t="shared" si="1"/>
        <v/>
      </c>
    </row>
    <row r="14" spans="1:5" s="59" customFormat="1" ht="21.75" customHeight="1">
      <c r="A14" s="178" t="s">
        <v>1106</v>
      </c>
      <c r="B14" s="148"/>
      <c r="C14" s="148"/>
      <c r="D14" s="148">
        <f t="shared" si="0"/>
        <v>0</v>
      </c>
      <c r="E14" s="179" t="str">
        <f t="shared" si="1"/>
        <v/>
      </c>
    </row>
    <row r="15" spans="1:5" s="59" customFormat="1" ht="21.75" customHeight="1">
      <c r="A15" s="178" t="s">
        <v>1107</v>
      </c>
      <c r="B15" s="148"/>
      <c r="C15" s="148"/>
      <c r="D15" s="148">
        <f t="shared" si="0"/>
        <v>0</v>
      </c>
      <c r="E15" s="179" t="str">
        <f t="shared" si="1"/>
        <v/>
      </c>
    </row>
    <row r="16" spans="1:5" s="59" customFormat="1" ht="21.75" customHeight="1">
      <c r="A16" s="178" t="s">
        <v>1108</v>
      </c>
      <c r="B16" s="148">
        <v>400</v>
      </c>
      <c r="C16" s="148">
        <v>400</v>
      </c>
      <c r="D16" s="148">
        <f t="shared" si="0"/>
        <v>0</v>
      </c>
      <c r="E16" s="179">
        <f t="shared" si="1"/>
        <v>0</v>
      </c>
    </row>
    <row r="17" spans="1:5" s="59" customFormat="1" ht="21.75" customHeight="1">
      <c r="A17" s="178" t="s">
        <v>38</v>
      </c>
      <c r="B17" s="148">
        <v>450</v>
      </c>
      <c r="C17" s="148">
        <v>450</v>
      </c>
      <c r="D17" s="148">
        <f t="shared" si="0"/>
        <v>0</v>
      </c>
      <c r="E17" s="179">
        <f t="shared" si="1"/>
        <v>0</v>
      </c>
    </row>
    <row r="18" spans="1:5" s="59" customFormat="1" ht="21.75" customHeight="1">
      <c r="A18" s="178" t="s">
        <v>39</v>
      </c>
      <c r="B18" s="148">
        <f>SUM(B19:B22)</f>
        <v>0</v>
      </c>
      <c r="C18" s="148">
        <f>SUM(C19:C22)</f>
        <v>0</v>
      </c>
      <c r="D18" s="148">
        <f t="shared" si="0"/>
        <v>0</v>
      </c>
      <c r="E18" s="179" t="str">
        <f t="shared" si="1"/>
        <v/>
      </c>
    </row>
    <row r="19" spans="1:5" s="59" customFormat="1" ht="21.75" customHeight="1">
      <c r="A19" s="178" t="s">
        <v>1109</v>
      </c>
      <c r="B19" s="148"/>
      <c r="C19" s="148"/>
      <c r="D19" s="148">
        <f t="shared" si="0"/>
        <v>0</v>
      </c>
      <c r="E19" s="179" t="str">
        <f t="shared" si="1"/>
        <v/>
      </c>
    </row>
    <row r="20" spans="1:5" s="60" customFormat="1" ht="21.75" customHeight="1">
      <c r="A20" s="178" t="s">
        <v>1110</v>
      </c>
      <c r="B20" s="148"/>
      <c r="C20" s="148"/>
      <c r="D20" s="148">
        <f t="shared" si="0"/>
        <v>0</v>
      </c>
      <c r="E20" s="179" t="str">
        <f t="shared" si="1"/>
        <v/>
      </c>
    </row>
    <row r="21" spans="1:5" s="60" customFormat="1" ht="21.75" customHeight="1">
      <c r="A21" s="178" t="s">
        <v>42</v>
      </c>
      <c r="B21" s="148"/>
      <c r="C21" s="148"/>
      <c r="D21" s="148">
        <f t="shared" si="0"/>
        <v>0</v>
      </c>
      <c r="E21" s="179" t="str">
        <f t="shared" si="1"/>
        <v/>
      </c>
    </row>
    <row r="22" spans="1:5" s="60" customFormat="1" ht="21.75" customHeight="1">
      <c r="A22" s="178" t="s">
        <v>43</v>
      </c>
      <c r="B22" s="148"/>
      <c r="C22" s="148"/>
      <c r="D22" s="148">
        <f t="shared" si="0"/>
        <v>0</v>
      </c>
      <c r="E22" s="179" t="str">
        <f t="shared" si="1"/>
        <v/>
      </c>
    </row>
    <row r="23" spans="1:5" s="60" customFormat="1" ht="21.75" customHeight="1">
      <c r="A23" s="178" t="s">
        <v>1111</v>
      </c>
      <c r="B23" s="148"/>
      <c r="C23" s="148"/>
      <c r="D23" s="148">
        <f t="shared" si="0"/>
        <v>0</v>
      </c>
      <c r="E23" s="179" t="str">
        <f t="shared" si="1"/>
        <v/>
      </c>
    </row>
  </sheetData>
  <mergeCells count="5">
    <mergeCell ref="A1:E1"/>
    <mergeCell ref="A3:A4"/>
    <mergeCell ref="B3:B4"/>
    <mergeCell ref="C3:C4"/>
    <mergeCell ref="D3:E3"/>
  </mergeCells>
  <phoneticPr fontId="2" type="noConversion"/>
  <printOptions horizontalCentered="1"/>
  <pageMargins left="0.74803149606299213" right="0.74803149606299213" top="0.47244094488188981" bottom="0.6692913385826772" header="0.51181102362204722" footer="0.27559055118110237"/>
  <pageSetup paperSize="9" scale="97" firstPageNumber="45" orientation="landscape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7"/>
  <sheetViews>
    <sheetView showZeros="0" view="pageBreakPreview" workbookViewId="0">
      <pane xSplit="1" ySplit="4" topLeftCell="B5" activePane="bottomRight" state="frozen"/>
      <selection activeCell="A18" sqref="A1:IV65536"/>
      <selection pane="topRight" activeCell="A18" sqref="A1:IV65536"/>
      <selection pane="bottomLeft" activeCell="A18" sqref="A1:IV65536"/>
      <selection pane="bottomRight" activeCell="H15" sqref="H15"/>
    </sheetView>
  </sheetViews>
  <sheetFormatPr defaultColWidth="8.75" defaultRowHeight="14.25"/>
  <cols>
    <col min="1" max="1" width="45.625" style="75" customWidth="1"/>
    <col min="2" max="5" width="18.75" style="75" customWidth="1"/>
    <col min="6" max="6" width="0.875" style="75" customWidth="1"/>
    <col min="7" max="32" width="9" style="75" bestFit="1" customWidth="1"/>
    <col min="33" max="256" width="8.75" style="75"/>
    <col min="257" max="257" width="45.625" style="75" customWidth="1"/>
    <col min="258" max="261" width="18.75" style="75" customWidth="1"/>
    <col min="262" max="262" width="3" style="75" customWidth="1"/>
    <col min="263" max="288" width="9" style="75" bestFit="1" customWidth="1"/>
    <col min="289" max="512" width="8.75" style="75"/>
    <col min="513" max="513" width="45.625" style="75" customWidth="1"/>
    <col min="514" max="517" width="18.75" style="75" customWidth="1"/>
    <col min="518" max="518" width="3" style="75" customWidth="1"/>
    <col min="519" max="544" width="9" style="75" bestFit="1" customWidth="1"/>
    <col min="545" max="768" width="8.75" style="75"/>
    <col min="769" max="769" width="45.625" style="75" customWidth="1"/>
    <col min="770" max="773" width="18.75" style="75" customWidth="1"/>
    <col min="774" max="774" width="3" style="75" customWidth="1"/>
    <col min="775" max="800" width="9" style="75" bestFit="1" customWidth="1"/>
    <col min="801" max="1024" width="8.75" style="75"/>
    <col min="1025" max="1025" width="45.625" style="75" customWidth="1"/>
    <col min="1026" max="1029" width="18.75" style="75" customWidth="1"/>
    <col min="1030" max="1030" width="3" style="75" customWidth="1"/>
    <col min="1031" max="1056" width="9" style="75" bestFit="1" customWidth="1"/>
    <col min="1057" max="1280" width="8.75" style="75"/>
    <col min="1281" max="1281" width="45.625" style="75" customWidth="1"/>
    <col min="1282" max="1285" width="18.75" style="75" customWidth="1"/>
    <col min="1286" max="1286" width="3" style="75" customWidth="1"/>
    <col min="1287" max="1312" width="9" style="75" bestFit="1" customWidth="1"/>
    <col min="1313" max="1536" width="8.75" style="75"/>
    <col min="1537" max="1537" width="45.625" style="75" customWidth="1"/>
    <col min="1538" max="1541" width="18.75" style="75" customWidth="1"/>
    <col min="1542" max="1542" width="3" style="75" customWidth="1"/>
    <col min="1543" max="1568" width="9" style="75" bestFit="1" customWidth="1"/>
    <col min="1569" max="1792" width="8.75" style="75"/>
    <col min="1793" max="1793" width="45.625" style="75" customWidth="1"/>
    <col min="1794" max="1797" width="18.75" style="75" customWidth="1"/>
    <col min="1798" max="1798" width="3" style="75" customWidth="1"/>
    <col min="1799" max="1824" width="9" style="75" bestFit="1" customWidth="1"/>
    <col min="1825" max="2048" width="8.75" style="75"/>
    <col min="2049" max="2049" width="45.625" style="75" customWidth="1"/>
    <col min="2050" max="2053" width="18.75" style="75" customWidth="1"/>
    <col min="2054" max="2054" width="3" style="75" customWidth="1"/>
    <col min="2055" max="2080" width="9" style="75" bestFit="1" customWidth="1"/>
    <col min="2081" max="2304" width="8.75" style="75"/>
    <col min="2305" max="2305" width="45.625" style="75" customWidth="1"/>
    <col min="2306" max="2309" width="18.75" style="75" customWidth="1"/>
    <col min="2310" max="2310" width="3" style="75" customWidth="1"/>
    <col min="2311" max="2336" width="9" style="75" bestFit="1" customWidth="1"/>
    <col min="2337" max="2560" width="8.75" style="75"/>
    <col min="2561" max="2561" width="45.625" style="75" customWidth="1"/>
    <col min="2562" max="2565" width="18.75" style="75" customWidth="1"/>
    <col min="2566" max="2566" width="3" style="75" customWidth="1"/>
    <col min="2567" max="2592" width="9" style="75" bestFit="1" customWidth="1"/>
    <col min="2593" max="2816" width="8.75" style="75"/>
    <col min="2817" max="2817" width="45.625" style="75" customWidth="1"/>
    <col min="2818" max="2821" width="18.75" style="75" customWidth="1"/>
    <col min="2822" max="2822" width="3" style="75" customWidth="1"/>
    <col min="2823" max="2848" width="9" style="75" bestFit="1" customWidth="1"/>
    <col min="2849" max="3072" width="8.75" style="75"/>
    <col min="3073" max="3073" width="45.625" style="75" customWidth="1"/>
    <col min="3074" max="3077" width="18.75" style="75" customWidth="1"/>
    <col min="3078" max="3078" width="3" style="75" customWidth="1"/>
    <col min="3079" max="3104" width="9" style="75" bestFit="1" customWidth="1"/>
    <col min="3105" max="3328" width="8.75" style="75"/>
    <col min="3329" max="3329" width="45.625" style="75" customWidth="1"/>
    <col min="3330" max="3333" width="18.75" style="75" customWidth="1"/>
    <col min="3334" max="3334" width="3" style="75" customWidth="1"/>
    <col min="3335" max="3360" width="9" style="75" bestFit="1" customWidth="1"/>
    <col min="3361" max="3584" width="8.75" style="75"/>
    <col min="3585" max="3585" width="45.625" style="75" customWidth="1"/>
    <col min="3586" max="3589" width="18.75" style="75" customWidth="1"/>
    <col min="3590" max="3590" width="3" style="75" customWidth="1"/>
    <col min="3591" max="3616" width="9" style="75" bestFit="1" customWidth="1"/>
    <col min="3617" max="3840" width="8.75" style="75"/>
    <col min="3841" max="3841" width="45.625" style="75" customWidth="1"/>
    <col min="3842" max="3845" width="18.75" style="75" customWidth="1"/>
    <col min="3846" max="3846" width="3" style="75" customWidth="1"/>
    <col min="3847" max="3872" width="9" style="75" bestFit="1" customWidth="1"/>
    <col min="3873" max="4096" width="8.75" style="75"/>
    <col min="4097" max="4097" width="45.625" style="75" customWidth="1"/>
    <col min="4098" max="4101" width="18.75" style="75" customWidth="1"/>
    <col min="4102" max="4102" width="3" style="75" customWidth="1"/>
    <col min="4103" max="4128" width="9" style="75" bestFit="1" customWidth="1"/>
    <col min="4129" max="4352" width="8.75" style="75"/>
    <col min="4353" max="4353" width="45.625" style="75" customWidth="1"/>
    <col min="4354" max="4357" width="18.75" style="75" customWidth="1"/>
    <col min="4358" max="4358" width="3" style="75" customWidth="1"/>
    <col min="4359" max="4384" width="9" style="75" bestFit="1" customWidth="1"/>
    <col min="4385" max="4608" width="8.75" style="75"/>
    <col min="4609" max="4609" width="45.625" style="75" customWidth="1"/>
    <col min="4610" max="4613" width="18.75" style="75" customWidth="1"/>
    <col min="4614" max="4614" width="3" style="75" customWidth="1"/>
    <col min="4615" max="4640" width="9" style="75" bestFit="1" customWidth="1"/>
    <col min="4641" max="4864" width="8.75" style="75"/>
    <col min="4865" max="4865" width="45.625" style="75" customWidth="1"/>
    <col min="4866" max="4869" width="18.75" style="75" customWidth="1"/>
    <col min="4870" max="4870" width="3" style="75" customWidth="1"/>
    <col min="4871" max="4896" width="9" style="75" bestFit="1" customWidth="1"/>
    <col min="4897" max="5120" width="8.75" style="75"/>
    <col min="5121" max="5121" width="45.625" style="75" customWidth="1"/>
    <col min="5122" max="5125" width="18.75" style="75" customWidth="1"/>
    <col min="5126" max="5126" width="3" style="75" customWidth="1"/>
    <col min="5127" max="5152" width="9" style="75" bestFit="1" customWidth="1"/>
    <col min="5153" max="5376" width="8.75" style="75"/>
    <col min="5377" max="5377" width="45.625" style="75" customWidth="1"/>
    <col min="5378" max="5381" width="18.75" style="75" customWidth="1"/>
    <col min="5382" max="5382" width="3" style="75" customWidth="1"/>
    <col min="5383" max="5408" width="9" style="75" bestFit="1" customWidth="1"/>
    <col min="5409" max="5632" width="8.75" style="75"/>
    <col min="5633" max="5633" width="45.625" style="75" customWidth="1"/>
    <col min="5634" max="5637" width="18.75" style="75" customWidth="1"/>
    <col min="5638" max="5638" width="3" style="75" customWidth="1"/>
    <col min="5639" max="5664" width="9" style="75" bestFit="1" customWidth="1"/>
    <col min="5665" max="5888" width="8.75" style="75"/>
    <col min="5889" max="5889" width="45.625" style="75" customWidth="1"/>
    <col min="5890" max="5893" width="18.75" style="75" customWidth="1"/>
    <col min="5894" max="5894" width="3" style="75" customWidth="1"/>
    <col min="5895" max="5920" width="9" style="75" bestFit="1" customWidth="1"/>
    <col min="5921" max="6144" width="8.75" style="75"/>
    <col min="6145" max="6145" width="45.625" style="75" customWidth="1"/>
    <col min="6146" max="6149" width="18.75" style="75" customWidth="1"/>
    <col min="6150" max="6150" width="3" style="75" customWidth="1"/>
    <col min="6151" max="6176" width="9" style="75" bestFit="1" customWidth="1"/>
    <col min="6177" max="6400" width="8.75" style="75"/>
    <col min="6401" max="6401" width="45.625" style="75" customWidth="1"/>
    <col min="6402" max="6405" width="18.75" style="75" customWidth="1"/>
    <col min="6406" max="6406" width="3" style="75" customWidth="1"/>
    <col min="6407" max="6432" width="9" style="75" bestFit="1" customWidth="1"/>
    <col min="6433" max="6656" width="8.75" style="75"/>
    <col min="6657" max="6657" width="45.625" style="75" customWidth="1"/>
    <col min="6658" max="6661" width="18.75" style="75" customWidth="1"/>
    <col min="6662" max="6662" width="3" style="75" customWidth="1"/>
    <col min="6663" max="6688" width="9" style="75" bestFit="1" customWidth="1"/>
    <col min="6689" max="6912" width="8.75" style="75"/>
    <col min="6913" max="6913" width="45.625" style="75" customWidth="1"/>
    <col min="6914" max="6917" width="18.75" style="75" customWidth="1"/>
    <col min="6918" max="6918" width="3" style="75" customWidth="1"/>
    <col min="6919" max="6944" width="9" style="75" bestFit="1" customWidth="1"/>
    <col min="6945" max="7168" width="8.75" style="75"/>
    <col min="7169" max="7169" width="45.625" style="75" customWidth="1"/>
    <col min="7170" max="7173" width="18.75" style="75" customWidth="1"/>
    <col min="7174" max="7174" width="3" style="75" customWidth="1"/>
    <col min="7175" max="7200" width="9" style="75" bestFit="1" customWidth="1"/>
    <col min="7201" max="7424" width="8.75" style="75"/>
    <col min="7425" max="7425" width="45.625" style="75" customWidth="1"/>
    <col min="7426" max="7429" width="18.75" style="75" customWidth="1"/>
    <col min="7430" max="7430" width="3" style="75" customWidth="1"/>
    <col min="7431" max="7456" width="9" style="75" bestFit="1" customWidth="1"/>
    <col min="7457" max="7680" width="8.75" style="75"/>
    <col min="7681" max="7681" width="45.625" style="75" customWidth="1"/>
    <col min="7682" max="7685" width="18.75" style="75" customWidth="1"/>
    <col min="7686" max="7686" width="3" style="75" customWidth="1"/>
    <col min="7687" max="7712" width="9" style="75" bestFit="1" customWidth="1"/>
    <col min="7713" max="7936" width="8.75" style="75"/>
    <col min="7937" max="7937" width="45.625" style="75" customWidth="1"/>
    <col min="7938" max="7941" width="18.75" style="75" customWidth="1"/>
    <col min="7942" max="7942" width="3" style="75" customWidth="1"/>
    <col min="7943" max="7968" width="9" style="75" bestFit="1" customWidth="1"/>
    <col min="7969" max="8192" width="8.75" style="75"/>
    <col min="8193" max="8193" width="45.625" style="75" customWidth="1"/>
    <col min="8194" max="8197" width="18.75" style="75" customWidth="1"/>
    <col min="8198" max="8198" width="3" style="75" customWidth="1"/>
    <col min="8199" max="8224" width="9" style="75" bestFit="1" customWidth="1"/>
    <col min="8225" max="8448" width="8.75" style="75"/>
    <col min="8449" max="8449" width="45.625" style="75" customWidth="1"/>
    <col min="8450" max="8453" width="18.75" style="75" customWidth="1"/>
    <col min="8454" max="8454" width="3" style="75" customWidth="1"/>
    <col min="8455" max="8480" width="9" style="75" bestFit="1" customWidth="1"/>
    <col min="8481" max="8704" width="8.75" style="75"/>
    <col min="8705" max="8705" width="45.625" style="75" customWidth="1"/>
    <col min="8706" max="8709" width="18.75" style="75" customWidth="1"/>
    <col min="8710" max="8710" width="3" style="75" customWidth="1"/>
    <col min="8711" max="8736" width="9" style="75" bestFit="1" customWidth="1"/>
    <col min="8737" max="8960" width="8.75" style="75"/>
    <col min="8961" max="8961" width="45.625" style="75" customWidth="1"/>
    <col min="8962" max="8965" width="18.75" style="75" customWidth="1"/>
    <col min="8966" max="8966" width="3" style="75" customWidth="1"/>
    <col min="8967" max="8992" width="9" style="75" bestFit="1" customWidth="1"/>
    <col min="8993" max="9216" width="8.75" style="75"/>
    <col min="9217" max="9217" width="45.625" style="75" customWidth="1"/>
    <col min="9218" max="9221" width="18.75" style="75" customWidth="1"/>
    <col min="9222" max="9222" width="3" style="75" customWidth="1"/>
    <col min="9223" max="9248" width="9" style="75" bestFit="1" customWidth="1"/>
    <col min="9249" max="9472" width="8.75" style="75"/>
    <col min="9473" max="9473" width="45.625" style="75" customWidth="1"/>
    <col min="9474" max="9477" width="18.75" style="75" customWidth="1"/>
    <col min="9478" max="9478" width="3" style="75" customWidth="1"/>
    <col min="9479" max="9504" width="9" style="75" bestFit="1" customWidth="1"/>
    <col min="9505" max="9728" width="8.75" style="75"/>
    <col min="9729" max="9729" width="45.625" style="75" customWidth="1"/>
    <col min="9730" max="9733" width="18.75" style="75" customWidth="1"/>
    <col min="9734" max="9734" width="3" style="75" customWidth="1"/>
    <col min="9735" max="9760" width="9" style="75" bestFit="1" customWidth="1"/>
    <col min="9761" max="9984" width="8.75" style="75"/>
    <col min="9985" max="9985" width="45.625" style="75" customWidth="1"/>
    <col min="9986" max="9989" width="18.75" style="75" customWidth="1"/>
    <col min="9990" max="9990" width="3" style="75" customWidth="1"/>
    <col min="9991" max="10016" width="9" style="75" bestFit="1" customWidth="1"/>
    <col min="10017" max="10240" width="8.75" style="75"/>
    <col min="10241" max="10241" width="45.625" style="75" customWidth="1"/>
    <col min="10242" max="10245" width="18.75" style="75" customWidth="1"/>
    <col min="10246" max="10246" width="3" style="75" customWidth="1"/>
    <col min="10247" max="10272" width="9" style="75" bestFit="1" customWidth="1"/>
    <col min="10273" max="10496" width="8.75" style="75"/>
    <col min="10497" max="10497" width="45.625" style="75" customWidth="1"/>
    <col min="10498" max="10501" width="18.75" style="75" customWidth="1"/>
    <col min="10502" max="10502" width="3" style="75" customWidth="1"/>
    <col min="10503" max="10528" width="9" style="75" bestFit="1" customWidth="1"/>
    <col min="10529" max="10752" width="8.75" style="75"/>
    <col min="10753" max="10753" width="45.625" style="75" customWidth="1"/>
    <col min="10754" max="10757" width="18.75" style="75" customWidth="1"/>
    <col min="10758" max="10758" width="3" style="75" customWidth="1"/>
    <col min="10759" max="10784" width="9" style="75" bestFit="1" customWidth="1"/>
    <col min="10785" max="11008" width="8.75" style="75"/>
    <col min="11009" max="11009" width="45.625" style="75" customWidth="1"/>
    <col min="11010" max="11013" width="18.75" style="75" customWidth="1"/>
    <col min="11014" max="11014" width="3" style="75" customWidth="1"/>
    <col min="11015" max="11040" width="9" style="75" bestFit="1" customWidth="1"/>
    <col min="11041" max="11264" width="8.75" style="75"/>
    <col min="11265" max="11265" width="45.625" style="75" customWidth="1"/>
    <col min="11266" max="11269" width="18.75" style="75" customWidth="1"/>
    <col min="11270" max="11270" width="3" style="75" customWidth="1"/>
    <col min="11271" max="11296" width="9" style="75" bestFit="1" customWidth="1"/>
    <col min="11297" max="11520" width="8.75" style="75"/>
    <col min="11521" max="11521" width="45.625" style="75" customWidth="1"/>
    <col min="11522" max="11525" width="18.75" style="75" customWidth="1"/>
    <col min="11526" max="11526" width="3" style="75" customWidth="1"/>
    <col min="11527" max="11552" width="9" style="75" bestFit="1" customWidth="1"/>
    <col min="11553" max="11776" width="8.75" style="75"/>
    <col min="11777" max="11777" width="45.625" style="75" customWidth="1"/>
    <col min="11778" max="11781" width="18.75" style="75" customWidth="1"/>
    <col min="11782" max="11782" width="3" style="75" customWidth="1"/>
    <col min="11783" max="11808" width="9" style="75" bestFit="1" customWidth="1"/>
    <col min="11809" max="12032" width="8.75" style="75"/>
    <col min="12033" max="12033" width="45.625" style="75" customWidth="1"/>
    <col min="12034" max="12037" width="18.75" style="75" customWidth="1"/>
    <col min="12038" max="12038" width="3" style="75" customWidth="1"/>
    <col min="12039" max="12064" width="9" style="75" bestFit="1" customWidth="1"/>
    <col min="12065" max="12288" width="8.75" style="75"/>
    <col min="12289" max="12289" width="45.625" style="75" customWidth="1"/>
    <col min="12290" max="12293" width="18.75" style="75" customWidth="1"/>
    <col min="12294" max="12294" width="3" style="75" customWidth="1"/>
    <col min="12295" max="12320" width="9" style="75" bestFit="1" customWidth="1"/>
    <col min="12321" max="12544" width="8.75" style="75"/>
    <col min="12545" max="12545" width="45.625" style="75" customWidth="1"/>
    <col min="12546" max="12549" width="18.75" style="75" customWidth="1"/>
    <col min="12550" max="12550" width="3" style="75" customWidth="1"/>
    <col min="12551" max="12576" width="9" style="75" bestFit="1" customWidth="1"/>
    <col min="12577" max="12800" width="8.75" style="75"/>
    <col min="12801" max="12801" width="45.625" style="75" customWidth="1"/>
    <col min="12802" max="12805" width="18.75" style="75" customWidth="1"/>
    <col min="12806" max="12806" width="3" style="75" customWidth="1"/>
    <col min="12807" max="12832" width="9" style="75" bestFit="1" customWidth="1"/>
    <col min="12833" max="13056" width="8.75" style="75"/>
    <col min="13057" max="13057" width="45.625" style="75" customWidth="1"/>
    <col min="13058" max="13061" width="18.75" style="75" customWidth="1"/>
    <col min="13062" max="13062" width="3" style="75" customWidth="1"/>
    <col min="13063" max="13088" width="9" style="75" bestFit="1" customWidth="1"/>
    <col min="13089" max="13312" width="8.75" style="75"/>
    <col min="13313" max="13313" width="45.625" style="75" customWidth="1"/>
    <col min="13314" max="13317" width="18.75" style="75" customWidth="1"/>
    <col min="13318" max="13318" width="3" style="75" customWidth="1"/>
    <col min="13319" max="13344" width="9" style="75" bestFit="1" customWidth="1"/>
    <col min="13345" max="13568" width="8.75" style="75"/>
    <col min="13569" max="13569" width="45.625" style="75" customWidth="1"/>
    <col min="13570" max="13573" width="18.75" style="75" customWidth="1"/>
    <col min="13574" max="13574" width="3" style="75" customWidth="1"/>
    <col min="13575" max="13600" width="9" style="75" bestFit="1" customWidth="1"/>
    <col min="13601" max="13824" width="8.75" style="75"/>
    <col min="13825" max="13825" width="45.625" style="75" customWidth="1"/>
    <col min="13826" max="13829" width="18.75" style="75" customWidth="1"/>
    <col min="13830" max="13830" width="3" style="75" customWidth="1"/>
    <col min="13831" max="13856" width="9" style="75" bestFit="1" customWidth="1"/>
    <col min="13857" max="14080" width="8.75" style="75"/>
    <col min="14081" max="14081" width="45.625" style="75" customWidth="1"/>
    <col min="14082" max="14085" width="18.75" style="75" customWidth="1"/>
    <col min="14086" max="14086" width="3" style="75" customWidth="1"/>
    <col min="14087" max="14112" width="9" style="75" bestFit="1" customWidth="1"/>
    <col min="14113" max="14336" width="8.75" style="75"/>
    <col min="14337" max="14337" width="45.625" style="75" customWidth="1"/>
    <col min="14338" max="14341" width="18.75" style="75" customWidth="1"/>
    <col min="14342" max="14342" width="3" style="75" customWidth="1"/>
    <col min="14343" max="14368" width="9" style="75" bestFit="1" customWidth="1"/>
    <col min="14369" max="14592" width="8.75" style="75"/>
    <col min="14593" max="14593" width="45.625" style="75" customWidth="1"/>
    <col min="14594" max="14597" width="18.75" style="75" customWidth="1"/>
    <col min="14598" max="14598" width="3" style="75" customWidth="1"/>
    <col min="14599" max="14624" width="9" style="75" bestFit="1" customWidth="1"/>
    <col min="14625" max="14848" width="8.75" style="75"/>
    <col min="14849" max="14849" width="45.625" style="75" customWidth="1"/>
    <col min="14850" max="14853" width="18.75" style="75" customWidth="1"/>
    <col min="14854" max="14854" width="3" style="75" customWidth="1"/>
    <col min="14855" max="14880" width="9" style="75" bestFit="1" customWidth="1"/>
    <col min="14881" max="15104" width="8.75" style="75"/>
    <col min="15105" max="15105" width="45.625" style="75" customWidth="1"/>
    <col min="15106" max="15109" width="18.75" style="75" customWidth="1"/>
    <col min="15110" max="15110" width="3" style="75" customWidth="1"/>
    <col min="15111" max="15136" width="9" style="75" bestFit="1" customWidth="1"/>
    <col min="15137" max="15360" width="8.75" style="75"/>
    <col min="15361" max="15361" width="45.625" style="75" customWidth="1"/>
    <col min="15362" max="15365" width="18.75" style="75" customWidth="1"/>
    <col min="15366" max="15366" width="3" style="75" customWidth="1"/>
    <col min="15367" max="15392" width="9" style="75" bestFit="1" customWidth="1"/>
    <col min="15393" max="15616" width="8.75" style="75"/>
    <col min="15617" max="15617" width="45.625" style="75" customWidth="1"/>
    <col min="15618" max="15621" width="18.75" style="75" customWidth="1"/>
    <col min="15622" max="15622" width="3" style="75" customWidth="1"/>
    <col min="15623" max="15648" width="9" style="75" bestFit="1" customWidth="1"/>
    <col min="15649" max="15872" width="8.75" style="75"/>
    <col min="15873" max="15873" width="45.625" style="75" customWidth="1"/>
    <col min="15874" max="15877" width="18.75" style="75" customWidth="1"/>
    <col min="15878" max="15878" width="3" style="75" customWidth="1"/>
    <col min="15879" max="15904" width="9" style="75" bestFit="1" customWidth="1"/>
    <col min="15905" max="16128" width="8.75" style="75"/>
    <col min="16129" max="16129" width="45.625" style="75" customWidth="1"/>
    <col min="16130" max="16133" width="18.75" style="75" customWidth="1"/>
    <col min="16134" max="16134" width="3" style="75" customWidth="1"/>
    <col min="16135" max="16160" width="9" style="75" bestFit="1" customWidth="1"/>
    <col min="16161" max="16384" width="8.75" style="75"/>
  </cols>
  <sheetData>
    <row r="1" spans="1:6" ht="39" customHeight="1">
      <c r="A1" s="218" t="s">
        <v>1228</v>
      </c>
      <c r="B1" s="218"/>
      <c r="C1" s="218"/>
      <c r="D1" s="218"/>
      <c r="E1" s="218"/>
      <c r="F1" s="103"/>
    </row>
    <row r="2" spans="1:6" ht="18.75" customHeight="1">
      <c r="B2" s="76"/>
      <c r="C2" s="180"/>
      <c r="E2" s="77" t="s">
        <v>738</v>
      </c>
    </row>
    <row r="3" spans="1:6" ht="21.75" customHeight="1">
      <c r="A3" s="213" t="s">
        <v>739</v>
      </c>
      <c r="B3" s="213" t="s">
        <v>1181</v>
      </c>
      <c r="C3" s="215" t="s">
        <v>1182</v>
      </c>
      <c r="D3" s="217" t="s">
        <v>1183</v>
      </c>
      <c r="E3" s="217"/>
    </row>
    <row r="4" spans="1:6" ht="23.25" customHeight="1">
      <c r="A4" s="214"/>
      <c r="B4" s="214"/>
      <c r="C4" s="216"/>
      <c r="D4" s="133" t="s">
        <v>702</v>
      </c>
      <c r="E4" s="133" t="s">
        <v>740</v>
      </c>
    </row>
    <row r="5" spans="1:6" s="74" customFormat="1" ht="19.5" customHeight="1">
      <c r="A5" s="72" t="s">
        <v>707</v>
      </c>
      <c r="B5" s="181">
        <f>SUM(B6,B8,B23,B30,B36)</f>
        <v>4000</v>
      </c>
      <c r="C5" s="181">
        <f>SUM(C6,C8,C23,C30,C36)</f>
        <v>1550</v>
      </c>
      <c r="D5" s="182">
        <f>C5-B5</f>
        <v>-2450</v>
      </c>
      <c r="E5" s="183">
        <f>IF(B5=0,"",D5/B5*100)</f>
        <v>-61.250000000000007</v>
      </c>
      <c r="F5" s="73"/>
    </row>
    <row r="6" spans="1:6" s="74" customFormat="1" ht="19.5" customHeight="1">
      <c r="A6" s="184" t="s">
        <v>1229</v>
      </c>
      <c r="B6" s="181"/>
      <c r="C6" s="181"/>
      <c r="D6" s="182">
        <f t="shared" ref="D6:D37" si="0">C6-B6</f>
        <v>0</v>
      </c>
      <c r="E6" s="183" t="str">
        <f t="shared" ref="E6:E37" si="1">IF(B6=0,"",D6/B6*100)</f>
        <v/>
      </c>
      <c r="F6" s="73"/>
    </row>
    <row r="7" spans="1:6" s="74" customFormat="1" ht="19.5" customHeight="1">
      <c r="A7" s="184" t="s">
        <v>1112</v>
      </c>
      <c r="B7" s="181"/>
      <c r="C7" s="181"/>
      <c r="D7" s="182">
        <f t="shared" si="0"/>
        <v>0</v>
      </c>
      <c r="E7" s="183" t="str">
        <f t="shared" si="1"/>
        <v/>
      </c>
      <c r="F7" s="73"/>
    </row>
    <row r="8" spans="1:6" s="74" customFormat="1" ht="19.5" customHeight="1">
      <c r="A8" s="184" t="s">
        <v>1230</v>
      </c>
      <c r="B8" s="181">
        <f>SUM(B9,B15,B17,B19,B20,B22)</f>
        <v>3405</v>
      </c>
      <c r="C8" s="181">
        <f>SUM(C9,C15,C17,C19,C20,C22)</f>
        <v>825</v>
      </c>
      <c r="D8" s="182">
        <f t="shared" si="0"/>
        <v>-2580</v>
      </c>
      <c r="E8" s="183">
        <f t="shared" si="1"/>
        <v>-75.770925110132154</v>
      </c>
      <c r="F8" s="73"/>
    </row>
    <row r="9" spans="1:6" s="74" customFormat="1" ht="19.5" customHeight="1">
      <c r="A9" s="184" t="s">
        <v>1113</v>
      </c>
      <c r="B9" s="181">
        <f>SUM(B10:B14)</f>
        <v>2555</v>
      </c>
      <c r="C9" s="181">
        <f>SUM(C10:C14)</f>
        <v>425</v>
      </c>
      <c r="D9" s="182">
        <f t="shared" si="0"/>
        <v>-2130</v>
      </c>
      <c r="E9" s="183">
        <f t="shared" si="1"/>
        <v>-83.365949119373767</v>
      </c>
      <c r="F9" s="73"/>
    </row>
    <row r="10" spans="1:6" s="79" customFormat="1" ht="19.5" customHeight="1">
      <c r="A10" s="184" t="s">
        <v>1114</v>
      </c>
      <c r="B10" s="181"/>
      <c r="C10" s="181"/>
      <c r="D10" s="182">
        <f t="shared" si="0"/>
        <v>0</v>
      </c>
      <c r="E10" s="183" t="str">
        <f t="shared" si="1"/>
        <v/>
      </c>
      <c r="F10" s="78"/>
    </row>
    <row r="11" spans="1:6" s="79" customFormat="1" ht="19.5" customHeight="1">
      <c r="A11" s="184" t="s">
        <v>1115</v>
      </c>
      <c r="B11" s="181"/>
      <c r="C11" s="181"/>
      <c r="D11" s="182">
        <f t="shared" si="0"/>
        <v>0</v>
      </c>
      <c r="E11" s="183" t="str">
        <f t="shared" si="1"/>
        <v/>
      </c>
      <c r="F11" s="78"/>
    </row>
    <row r="12" spans="1:6" s="79" customFormat="1" ht="19.5" customHeight="1">
      <c r="A12" s="184" t="s">
        <v>1116</v>
      </c>
      <c r="B12" s="181"/>
      <c r="C12" s="181"/>
      <c r="D12" s="182">
        <f t="shared" si="0"/>
        <v>0</v>
      </c>
      <c r="E12" s="183" t="str">
        <f t="shared" si="1"/>
        <v/>
      </c>
      <c r="F12" s="78"/>
    </row>
    <row r="13" spans="1:6" s="79" customFormat="1" ht="19.5" customHeight="1">
      <c r="A13" s="184" t="s">
        <v>1117</v>
      </c>
      <c r="B13" s="181"/>
      <c r="C13" s="181"/>
      <c r="D13" s="182">
        <f t="shared" si="0"/>
        <v>0</v>
      </c>
      <c r="E13" s="183" t="str">
        <f t="shared" si="1"/>
        <v/>
      </c>
      <c r="F13" s="78"/>
    </row>
    <row r="14" spans="1:6" s="79" customFormat="1" ht="19.5" customHeight="1">
      <c r="A14" s="184" t="s">
        <v>1118</v>
      </c>
      <c r="B14" s="181">
        <v>2555</v>
      </c>
      <c r="C14" s="181">
        <v>425</v>
      </c>
      <c r="D14" s="182">
        <f t="shared" si="0"/>
        <v>-2130</v>
      </c>
      <c r="E14" s="183">
        <f t="shared" si="1"/>
        <v>-83.365949119373767</v>
      </c>
      <c r="F14" s="78"/>
    </row>
    <row r="15" spans="1:6" s="79" customFormat="1" ht="19.5" customHeight="1">
      <c r="A15" s="184" t="s">
        <v>1119</v>
      </c>
      <c r="B15" s="181">
        <f>SUM(B16)</f>
        <v>0</v>
      </c>
      <c r="C15" s="181">
        <f>SUM(C16)</f>
        <v>0</v>
      </c>
      <c r="D15" s="182">
        <f t="shared" si="0"/>
        <v>0</v>
      </c>
      <c r="E15" s="183" t="str">
        <f t="shared" si="1"/>
        <v/>
      </c>
      <c r="F15" s="78"/>
    </row>
    <row r="16" spans="1:6" s="79" customFormat="1" ht="19.5" customHeight="1">
      <c r="A16" s="184" t="s">
        <v>1120</v>
      </c>
      <c r="B16" s="181"/>
      <c r="C16" s="181"/>
      <c r="D16" s="182">
        <f t="shared" si="0"/>
        <v>0</v>
      </c>
      <c r="E16" s="183" t="str">
        <f t="shared" si="1"/>
        <v/>
      </c>
      <c r="F16" s="78"/>
    </row>
    <row r="17" spans="1:6" s="79" customFormat="1" ht="19.5" customHeight="1">
      <c r="A17" s="184" t="s">
        <v>1121</v>
      </c>
      <c r="B17" s="181">
        <f>SUM(B18)</f>
        <v>0</v>
      </c>
      <c r="C17" s="181">
        <f>SUM(C18)</f>
        <v>0</v>
      </c>
      <c r="D17" s="182">
        <f t="shared" si="0"/>
        <v>0</v>
      </c>
      <c r="E17" s="183" t="str">
        <f t="shared" si="1"/>
        <v/>
      </c>
      <c r="F17" s="78"/>
    </row>
    <row r="18" spans="1:6" s="79" customFormat="1" ht="19.5" customHeight="1">
      <c r="A18" s="184" t="s">
        <v>1122</v>
      </c>
      <c r="B18" s="181"/>
      <c r="C18" s="181"/>
      <c r="D18" s="182">
        <f t="shared" si="0"/>
        <v>0</v>
      </c>
      <c r="E18" s="183" t="str">
        <f t="shared" si="1"/>
        <v/>
      </c>
      <c r="F18" s="78"/>
    </row>
    <row r="19" spans="1:6" s="79" customFormat="1" ht="19.5" customHeight="1">
      <c r="A19" s="184" t="s">
        <v>1123</v>
      </c>
      <c r="B19" s="181"/>
      <c r="C19" s="181"/>
      <c r="D19" s="182">
        <f t="shared" si="0"/>
        <v>0</v>
      </c>
      <c r="E19" s="183" t="str">
        <f t="shared" si="1"/>
        <v/>
      </c>
      <c r="F19" s="78"/>
    </row>
    <row r="20" spans="1:6" s="79" customFormat="1" ht="19.5" customHeight="1">
      <c r="A20" s="184" t="s">
        <v>1124</v>
      </c>
      <c r="B20" s="181">
        <v>400</v>
      </c>
      <c r="C20" s="181">
        <v>400</v>
      </c>
      <c r="D20" s="182">
        <f t="shared" si="0"/>
        <v>0</v>
      </c>
      <c r="E20" s="183">
        <f t="shared" si="1"/>
        <v>0</v>
      </c>
      <c r="F20" s="78"/>
    </row>
    <row r="21" spans="1:6" s="79" customFormat="1" ht="19.5" customHeight="1">
      <c r="A21" s="184" t="s">
        <v>1125</v>
      </c>
      <c r="B21" s="181">
        <v>400</v>
      </c>
      <c r="C21" s="181">
        <v>400</v>
      </c>
      <c r="D21" s="182">
        <f t="shared" si="0"/>
        <v>0</v>
      </c>
      <c r="E21" s="183">
        <f t="shared" si="1"/>
        <v>0</v>
      </c>
      <c r="F21" s="78"/>
    </row>
    <row r="22" spans="1:6" s="79" customFormat="1" ht="19.5" customHeight="1">
      <c r="A22" s="184" t="s">
        <v>1126</v>
      </c>
      <c r="B22" s="181">
        <v>450</v>
      </c>
      <c r="C22" s="181"/>
      <c r="D22" s="182">
        <f t="shared" si="0"/>
        <v>-450</v>
      </c>
      <c r="E22" s="183">
        <f t="shared" si="1"/>
        <v>-100</v>
      </c>
      <c r="F22" s="78"/>
    </row>
    <row r="23" spans="1:6" s="79" customFormat="1" ht="19.5" customHeight="1">
      <c r="A23" s="184" t="s">
        <v>1231</v>
      </c>
      <c r="B23" s="181">
        <f>SUM(B24,B28,B29)</f>
        <v>0</v>
      </c>
      <c r="C23" s="181">
        <f>SUM(C24,C28,C29)</f>
        <v>0</v>
      </c>
      <c r="D23" s="182">
        <f t="shared" si="0"/>
        <v>0</v>
      </c>
      <c r="E23" s="183" t="str">
        <f t="shared" si="1"/>
        <v/>
      </c>
      <c r="F23" s="78"/>
    </row>
    <row r="24" spans="1:6" s="79" customFormat="1" ht="19.5" customHeight="1">
      <c r="A24" s="185" t="s">
        <v>1127</v>
      </c>
      <c r="B24" s="181">
        <f>SUM(B25:B27)</f>
        <v>0</v>
      </c>
      <c r="C24" s="181">
        <f>SUM(C25:C27)</f>
        <v>0</v>
      </c>
      <c r="D24" s="182">
        <f t="shared" si="0"/>
        <v>0</v>
      </c>
      <c r="E24" s="183" t="str">
        <f t="shared" si="1"/>
        <v/>
      </c>
      <c r="F24" s="78"/>
    </row>
    <row r="25" spans="1:6" s="79" customFormat="1" ht="23.1" customHeight="1">
      <c r="A25" s="185" t="s">
        <v>1128</v>
      </c>
      <c r="B25" s="181"/>
      <c r="C25" s="181"/>
      <c r="D25" s="182">
        <f t="shared" si="0"/>
        <v>0</v>
      </c>
      <c r="E25" s="183" t="str">
        <f t="shared" si="1"/>
        <v/>
      </c>
      <c r="F25" s="78"/>
    </row>
    <row r="26" spans="1:6" s="79" customFormat="1" ht="23.1" customHeight="1">
      <c r="A26" s="185" t="s">
        <v>1129</v>
      </c>
      <c r="B26" s="181"/>
      <c r="C26" s="181"/>
      <c r="D26" s="182">
        <f t="shared" si="0"/>
        <v>0</v>
      </c>
      <c r="E26" s="183" t="str">
        <f t="shared" si="1"/>
        <v/>
      </c>
      <c r="F26" s="78"/>
    </row>
    <row r="27" spans="1:6" s="79" customFormat="1" ht="23.1" customHeight="1">
      <c r="A27" s="185" t="s">
        <v>1130</v>
      </c>
      <c r="B27" s="181"/>
      <c r="C27" s="181"/>
      <c r="D27" s="182">
        <f t="shared" si="0"/>
        <v>0</v>
      </c>
      <c r="E27" s="183" t="str">
        <f t="shared" si="1"/>
        <v/>
      </c>
      <c r="F27" s="78"/>
    </row>
    <row r="28" spans="1:6" s="79" customFormat="1" ht="23.1" customHeight="1">
      <c r="A28" s="185" t="s">
        <v>1131</v>
      </c>
      <c r="B28" s="181"/>
      <c r="C28" s="181"/>
      <c r="D28" s="182">
        <f t="shared" si="0"/>
        <v>0</v>
      </c>
      <c r="E28" s="183" t="str">
        <f t="shared" si="1"/>
        <v/>
      </c>
      <c r="F28" s="78"/>
    </row>
    <row r="29" spans="1:6" s="79" customFormat="1" ht="23.1" customHeight="1">
      <c r="A29" s="186" t="s">
        <v>1132</v>
      </c>
      <c r="B29" s="181"/>
      <c r="C29" s="181"/>
      <c r="D29" s="182">
        <f t="shared" si="0"/>
        <v>0</v>
      </c>
      <c r="E29" s="183" t="str">
        <f t="shared" si="1"/>
        <v/>
      </c>
      <c r="F29" s="78"/>
    </row>
    <row r="30" spans="1:6" s="79" customFormat="1" ht="23.1" customHeight="1">
      <c r="A30" s="184" t="s">
        <v>1232</v>
      </c>
      <c r="B30" s="181">
        <f>SUM(B31)</f>
        <v>590</v>
      </c>
      <c r="C30" s="181">
        <f>SUM(C31)</f>
        <v>720</v>
      </c>
      <c r="D30" s="182">
        <f t="shared" si="0"/>
        <v>130</v>
      </c>
      <c r="E30" s="183">
        <f t="shared" si="1"/>
        <v>22.033898305084744</v>
      </c>
      <c r="F30" s="78"/>
    </row>
    <row r="31" spans="1:6" s="79" customFormat="1" ht="23.1" customHeight="1">
      <c r="A31" s="184" t="s">
        <v>1133</v>
      </c>
      <c r="B31" s="181">
        <f>SUM(B32:B34)</f>
        <v>590</v>
      </c>
      <c r="C31" s="181">
        <f>SUM(C32:C35)</f>
        <v>720</v>
      </c>
      <c r="D31" s="182">
        <f t="shared" si="0"/>
        <v>130</v>
      </c>
      <c r="E31" s="183">
        <f t="shared" si="1"/>
        <v>22.033898305084744</v>
      </c>
      <c r="F31" s="78"/>
    </row>
    <row r="32" spans="1:6" s="79" customFormat="1" ht="23.1" customHeight="1">
      <c r="A32" s="184" t="s">
        <v>1233</v>
      </c>
      <c r="B32" s="181">
        <v>250</v>
      </c>
      <c r="C32" s="181">
        <v>232</v>
      </c>
      <c r="D32" s="182">
        <f t="shared" si="0"/>
        <v>-18</v>
      </c>
      <c r="E32" s="183">
        <f t="shared" si="1"/>
        <v>-7.1999999999999993</v>
      </c>
      <c r="F32" s="78"/>
    </row>
    <row r="33" spans="1:6" s="79" customFormat="1" ht="23.1" customHeight="1">
      <c r="A33" s="184" t="s">
        <v>1234</v>
      </c>
      <c r="B33" s="181">
        <v>270</v>
      </c>
      <c r="C33" s="181">
        <v>270</v>
      </c>
      <c r="D33" s="182">
        <f t="shared" si="0"/>
        <v>0</v>
      </c>
      <c r="E33" s="183">
        <f t="shared" si="1"/>
        <v>0</v>
      </c>
      <c r="F33" s="78"/>
    </row>
    <row r="34" spans="1:6" s="79" customFormat="1" ht="23.1" customHeight="1">
      <c r="A34" s="184" t="s">
        <v>1235</v>
      </c>
      <c r="B34" s="181">
        <v>70</v>
      </c>
      <c r="C34" s="181">
        <v>207</v>
      </c>
      <c r="D34" s="182">
        <f t="shared" si="0"/>
        <v>137</v>
      </c>
      <c r="E34" s="183">
        <f t="shared" si="1"/>
        <v>195.71428571428569</v>
      </c>
      <c r="F34" s="78"/>
    </row>
    <row r="35" spans="1:6" s="79" customFormat="1" ht="23.1" customHeight="1">
      <c r="A35" s="187" t="s">
        <v>1236</v>
      </c>
      <c r="B35" s="181"/>
      <c r="C35" s="181">
        <v>11</v>
      </c>
      <c r="D35" s="182">
        <f t="shared" si="0"/>
        <v>11</v>
      </c>
      <c r="E35" s="183" t="str">
        <f t="shared" si="1"/>
        <v/>
      </c>
      <c r="F35" s="78"/>
    </row>
    <row r="36" spans="1:6" s="79" customFormat="1" ht="23.1" customHeight="1">
      <c r="A36" s="184" t="s">
        <v>1237</v>
      </c>
      <c r="B36" s="181">
        <f>B37</f>
        <v>5</v>
      </c>
      <c r="C36" s="181">
        <f>C37</f>
        <v>5</v>
      </c>
      <c r="D36" s="182">
        <f t="shared" si="0"/>
        <v>0</v>
      </c>
      <c r="E36" s="183">
        <f t="shared" si="1"/>
        <v>0</v>
      </c>
      <c r="F36" s="78"/>
    </row>
    <row r="37" spans="1:6" s="79" customFormat="1" ht="23.1" customHeight="1">
      <c r="A37" s="184" t="s">
        <v>1134</v>
      </c>
      <c r="B37" s="181">
        <v>5</v>
      </c>
      <c r="C37" s="181">
        <v>5</v>
      </c>
      <c r="D37" s="182">
        <f t="shared" si="0"/>
        <v>0</v>
      </c>
      <c r="E37" s="183">
        <f t="shared" si="1"/>
        <v>0</v>
      </c>
      <c r="F37" s="78"/>
    </row>
  </sheetData>
  <mergeCells count="5">
    <mergeCell ref="A3:A4"/>
    <mergeCell ref="B3:B4"/>
    <mergeCell ref="C3:C4"/>
    <mergeCell ref="D3:E3"/>
    <mergeCell ref="A1:E1"/>
  </mergeCells>
  <phoneticPr fontId="2" type="noConversion"/>
  <dataValidations count="1">
    <dataValidation type="whole" allowBlank="1" showInputMessage="1" showErrorMessage="1" error="请输入整数！" sqref="D5:D37 IZ5:IZ37 SV5:SV37 ACR5:ACR37 AMN5:AMN37 AWJ5:AWJ37 BGF5:BGF37 BQB5:BQB37 BZX5:BZX37 CJT5:CJT37 CTP5:CTP37 DDL5:DDL37 DNH5:DNH37 DXD5:DXD37 EGZ5:EGZ37 EQV5:EQV37 FAR5:FAR37 FKN5:FKN37 FUJ5:FUJ37 GEF5:GEF37 GOB5:GOB37 GXX5:GXX37 HHT5:HHT37 HRP5:HRP37 IBL5:IBL37 ILH5:ILH37 IVD5:IVD37 JEZ5:JEZ37 JOV5:JOV37 JYR5:JYR37 KIN5:KIN37 KSJ5:KSJ37 LCF5:LCF37 LMB5:LMB37 LVX5:LVX37 MFT5:MFT37 MPP5:MPP37 MZL5:MZL37 NJH5:NJH37 NTD5:NTD37 OCZ5:OCZ37 OMV5:OMV37 OWR5:OWR37 PGN5:PGN37 PQJ5:PQJ37 QAF5:QAF37 QKB5:QKB37 QTX5:QTX37 RDT5:RDT37 RNP5:RNP37 RXL5:RXL37 SHH5:SHH37 SRD5:SRD37 TAZ5:TAZ37 TKV5:TKV37 TUR5:TUR37 UEN5:UEN37 UOJ5:UOJ37 UYF5:UYF37 VIB5:VIB37 VRX5:VRX37 WBT5:WBT37 WLP5:WLP37 WVL5:WVL37 D65541:D65570 IZ65541:IZ65570 SV65541:SV65570 ACR65541:ACR65570 AMN65541:AMN65570 AWJ65541:AWJ65570 BGF65541:BGF65570 BQB65541:BQB65570 BZX65541:BZX65570 CJT65541:CJT65570 CTP65541:CTP65570 DDL65541:DDL65570 DNH65541:DNH65570 DXD65541:DXD65570 EGZ65541:EGZ65570 EQV65541:EQV65570 FAR65541:FAR65570 FKN65541:FKN65570 FUJ65541:FUJ65570 GEF65541:GEF65570 GOB65541:GOB65570 GXX65541:GXX65570 HHT65541:HHT65570 HRP65541:HRP65570 IBL65541:IBL65570 ILH65541:ILH65570 IVD65541:IVD65570 JEZ65541:JEZ65570 JOV65541:JOV65570 JYR65541:JYR65570 KIN65541:KIN65570 KSJ65541:KSJ65570 LCF65541:LCF65570 LMB65541:LMB65570 LVX65541:LVX65570 MFT65541:MFT65570 MPP65541:MPP65570 MZL65541:MZL65570 NJH65541:NJH65570 NTD65541:NTD65570 OCZ65541:OCZ65570 OMV65541:OMV65570 OWR65541:OWR65570 PGN65541:PGN65570 PQJ65541:PQJ65570 QAF65541:QAF65570 QKB65541:QKB65570 QTX65541:QTX65570 RDT65541:RDT65570 RNP65541:RNP65570 RXL65541:RXL65570 SHH65541:SHH65570 SRD65541:SRD65570 TAZ65541:TAZ65570 TKV65541:TKV65570 TUR65541:TUR65570 UEN65541:UEN65570 UOJ65541:UOJ65570 UYF65541:UYF65570 VIB65541:VIB65570 VRX65541:VRX65570 WBT65541:WBT65570 WLP65541:WLP65570 WVL65541:WVL65570 D131077:D131106 IZ131077:IZ131106 SV131077:SV131106 ACR131077:ACR131106 AMN131077:AMN131106 AWJ131077:AWJ131106 BGF131077:BGF131106 BQB131077:BQB131106 BZX131077:BZX131106 CJT131077:CJT131106 CTP131077:CTP131106 DDL131077:DDL131106 DNH131077:DNH131106 DXD131077:DXD131106 EGZ131077:EGZ131106 EQV131077:EQV131106 FAR131077:FAR131106 FKN131077:FKN131106 FUJ131077:FUJ131106 GEF131077:GEF131106 GOB131077:GOB131106 GXX131077:GXX131106 HHT131077:HHT131106 HRP131077:HRP131106 IBL131077:IBL131106 ILH131077:ILH131106 IVD131077:IVD131106 JEZ131077:JEZ131106 JOV131077:JOV131106 JYR131077:JYR131106 KIN131077:KIN131106 KSJ131077:KSJ131106 LCF131077:LCF131106 LMB131077:LMB131106 LVX131077:LVX131106 MFT131077:MFT131106 MPP131077:MPP131106 MZL131077:MZL131106 NJH131077:NJH131106 NTD131077:NTD131106 OCZ131077:OCZ131106 OMV131077:OMV131106 OWR131077:OWR131106 PGN131077:PGN131106 PQJ131077:PQJ131106 QAF131077:QAF131106 QKB131077:QKB131106 QTX131077:QTX131106 RDT131077:RDT131106 RNP131077:RNP131106 RXL131077:RXL131106 SHH131077:SHH131106 SRD131077:SRD131106 TAZ131077:TAZ131106 TKV131077:TKV131106 TUR131077:TUR131106 UEN131077:UEN131106 UOJ131077:UOJ131106 UYF131077:UYF131106 VIB131077:VIB131106 VRX131077:VRX131106 WBT131077:WBT131106 WLP131077:WLP131106 WVL131077:WVL131106 D196613:D196642 IZ196613:IZ196642 SV196613:SV196642 ACR196613:ACR196642 AMN196613:AMN196642 AWJ196613:AWJ196642 BGF196613:BGF196642 BQB196613:BQB196642 BZX196613:BZX196642 CJT196613:CJT196642 CTP196613:CTP196642 DDL196613:DDL196642 DNH196613:DNH196642 DXD196613:DXD196642 EGZ196613:EGZ196642 EQV196613:EQV196642 FAR196613:FAR196642 FKN196613:FKN196642 FUJ196613:FUJ196642 GEF196613:GEF196642 GOB196613:GOB196642 GXX196613:GXX196642 HHT196613:HHT196642 HRP196613:HRP196642 IBL196613:IBL196642 ILH196613:ILH196642 IVD196613:IVD196642 JEZ196613:JEZ196642 JOV196613:JOV196642 JYR196613:JYR196642 KIN196613:KIN196642 KSJ196613:KSJ196642 LCF196613:LCF196642 LMB196613:LMB196642 LVX196613:LVX196642 MFT196613:MFT196642 MPP196613:MPP196642 MZL196613:MZL196642 NJH196613:NJH196642 NTD196613:NTD196642 OCZ196613:OCZ196642 OMV196613:OMV196642 OWR196613:OWR196642 PGN196613:PGN196642 PQJ196613:PQJ196642 QAF196613:QAF196642 QKB196613:QKB196642 QTX196613:QTX196642 RDT196613:RDT196642 RNP196613:RNP196642 RXL196613:RXL196642 SHH196613:SHH196642 SRD196613:SRD196642 TAZ196613:TAZ196642 TKV196613:TKV196642 TUR196613:TUR196642 UEN196613:UEN196642 UOJ196613:UOJ196642 UYF196613:UYF196642 VIB196613:VIB196642 VRX196613:VRX196642 WBT196613:WBT196642 WLP196613:WLP196642 WVL196613:WVL196642 D262149:D262178 IZ262149:IZ262178 SV262149:SV262178 ACR262149:ACR262178 AMN262149:AMN262178 AWJ262149:AWJ262178 BGF262149:BGF262178 BQB262149:BQB262178 BZX262149:BZX262178 CJT262149:CJT262178 CTP262149:CTP262178 DDL262149:DDL262178 DNH262149:DNH262178 DXD262149:DXD262178 EGZ262149:EGZ262178 EQV262149:EQV262178 FAR262149:FAR262178 FKN262149:FKN262178 FUJ262149:FUJ262178 GEF262149:GEF262178 GOB262149:GOB262178 GXX262149:GXX262178 HHT262149:HHT262178 HRP262149:HRP262178 IBL262149:IBL262178 ILH262149:ILH262178 IVD262149:IVD262178 JEZ262149:JEZ262178 JOV262149:JOV262178 JYR262149:JYR262178 KIN262149:KIN262178 KSJ262149:KSJ262178 LCF262149:LCF262178 LMB262149:LMB262178 LVX262149:LVX262178 MFT262149:MFT262178 MPP262149:MPP262178 MZL262149:MZL262178 NJH262149:NJH262178 NTD262149:NTD262178 OCZ262149:OCZ262178 OMV262149:OMV262178 OWR262149:OWR262178 PGN262149:PGN262178 PQJ262149:PQJ262178 QAF262149:QAF262178 QKB262149:QKB262178 QTX262149:QTX262178 RDT262149:RDT262178 RNP262149:RNP262178 RXL262149:RXL262178 SHH262149:SHH262178 SRD262149:SRD262178 TAZ262149:TAZ262178 TKV262149:TKV262178 TUR262149:TUR262178 UEN262149:UEN262178 UOJ262149:UOJ262178 UYF262149:UYF262178 VIB262149:VIB262178 VRX262149:VRX262178 WBT262149:WBT262178 WLP262149:WLP262178 WVL262149:WVL262178 D327685:D327714 IZ327685:IZ327714 SV327685:SV327714 ACR327685:ACR327714 AMN327685:AMN327714 AWJ327685:AWJ327714 BGF327685:BGF327714 BQB327685:BQB327714 BZX327685:BZX327714 CJT327685:CJT327714 CTP327685:CTP327714 DDL327685:DDL327714 DNH327685:DNH327714 DXD327685:DXD327714 EGZ327685:EGZ327714 EQV327685:EQV327714 FAR327685:FAR327714 FKN327685:FKN327714 FUJ327685:FUJ327714 GEF327685:GEF327714 GOB327685:GOB327714 GXX327685:GXX327714 HHT327685:HHT327714 HRP327685:HRP327714 IBL327685:IBL327714 ILH327685:ILH327714 IVD327685:IVD327714 JEZ327685:JEZ327714 JOV327685:JOV327714 JYR327685:JYR327714 KIN327685:KIN327714 KSJ327685:KSJ327714 LCF327685:LCF327714 LMB327685:LMB327714 LVX327685:LVX327714 MFT327685:MFT327714 MPP327685:MPP327714 MZL327685:MZL327714 NJH327685:NJH327714 NTD327685:NTD327714 OCZ327685:OCZ327714 OMV327685:OMV327714 OWR327685:OWR327714 PGN327685:PGN327714 PQJ327685:PQJ327714 QAF327685:QAF327714 QKB327685:QKB327714 QTX327685:QTX327714 RDT327685:RDT327714 RNP327685:RNP327714 RXL327685:RXL327714 SHH327685:SHH327714 SRD327685:SRD327714 TAZ327685:TAZ327714 TKV327685:TKV327714 TUR327685:TUR327714 UEN327685:UEN327714 UOJ327685:UOJ327714 UYF327685:UYF327714 VIB327685:VIB327714 VRX327685:VRX327714 WBT327685:WBT327714 WLP327685:WLP327714 WVL327685:WVL327714 D393221:D393250 IZ393221:IZ393250 SV393221:SV393250 ACR393221:ACR393250 AMN393221:AMN393250 AWJ393221:AWJ393250 BGF393221:BGF393250 BQB393221:BQB393250 BZX393221:BZX393250 CJT393221:CJT393250 CTP393221:CTP393250 DDL393221:DDL393250 DNH393221:DNH393250 DXD393221:DXD393250 EGZ393221:EGZ393250 EQV393221:EQV393250 FAR393221:FAR393250 FKN393221:FKN393250 FUJ393221:FUJ393250 GEF393221:GEF393250 GOB393221:GOB393250 GXX393221:GXX393250 HHT393221:HHT393250 HRP393221:HRP393250 IBL393221:IBL393250 ILH393221:ILH393250 IVD393221:IVD393250 JEZ393221:JEZ393250 JOV393221:JOV393250 JYR393221:JYR393250 KIN393221:KIN393250 KSJ393221:KSJ393250 LCF393221:LCF393250 LMB393221:LMB393250 LVX393221:LVX393250 MFT393221:MFT393250 MPP393221:MPP393250 MZL393221:MZL393250 NJH393221:NJH393250 NTD393221:NTD393250 OCZ393221:OCZ393250 OMV393221:OMV393250 OWR393221:OWR393250 PGN393221:PGN393250 PQJ393221:PQJ393250 QAF393221:QAF393250 QKB393221:QKB393250 QTX393221:QTX393250 RDT393221:RDT393250 RNP393221:RNP393250 RXL393221:RXL393250 SHH393221:SHH393250 SRD393221:SRD393250 TAZ393221:TAZ393250 TKV393221:TKV393250 TUR393221:TUR393250 UEN393221:UEN393250 UOJ393221:UOJ393250 UYF393221:UYF393250 VIB393221:VIB393250 VRX393221:VRX393250 WBT393221:WBT393250 WLP393221:WLP393250 WVL393221:WVL393250 D458757:D458786 IZ458757:IZ458786 SV458757:SV458786 ACR458757:ACR458786 AMN458757:AMN458786 AWJ458757:AWJ458786 BGF458757:BGF458786 BQB458757:BQB458786 BZX458757:BZX458786 CJT458757:CJT458786 CTP458757:CTP458786 DDL458757:DDL458786 DNH458757:DNH458786 DXD458757:DXD458786 EGZ458757:EGZ458786 EQV458757:EQV458786 FAR458757:FAR458786 FKN458757:FKN458786 FUJ458757:FUJ458786 GEF458757:GEF458786 GOB458757:GOB458786 GXX458757:GXX458786 HHT458757:HHT458786 HRP458757:HRP458786 IBL458757:IBL458786 ILH458757:ILH458786 IVD458757:IVD458786 JEZ458757:JEZ458786 JOV458757:JOV458786 JYR458757:JYR458786 KIN458757:KIN458786 KSJ458757:KSJ458786 LCF458757:LCF458786 LMB458757:LMB458786 LVX458757:LVX458786 MFT458757:MFT458786 MPP458757:MPP458786 MZL458757:MZL458786 NJH458757:NJH458786 NTD458757:NTD458786 OCZ458757:OCZ458786 OMV458757:OMV458786 OWR458757:OWR458786 PGN458757:PGN458786 PQJ458757:PQJ458786 QAF458757:QAF458786 QKB458757:QKB458786 QTX458757:QTX458786 RDT458757:RDT458786 RNP458757:RNP458786 RXL458757:RXL458786 SHH458757:SHH458786 SRD458757:SRD458786 TAZ458757:TAZ458786 TKV458757:TKV458786 TUR458757:TUR458786 UEN458757:UEN458786 UOJ458757:UOJ458786 UYF458757:UYF458786 VIB458757:VIB458786 VRX458757:VRX458786 WBT458757:WBT458786 WLP458757:WLP458786 WVL458757:WVL458786 D524293:D524322 IZ524293:IZ524322 SV524293:SV524322 ACR524293:ACR524322 AMN524293:AMN524322 AWJ524293:AWJ524322 BGF524293:BGF524322 BQB524293:BQB524322 BZX524293:BZX524322 CJT524293:CJT524322 CTP524293:CTP524322 DDL524293:DDL524322 DNH524293:DNH524322 DXD524293:DXD524322 EGZ524293:EGZ524322 EQV524293:EQV524322 FAR524293:FAR524322 FKN524293:FKN524322 FUJ524293:FUJ524322 GEF524293:GEF524322 GOB524293:GOB524322 GXX524293:GXX524322 HHT524293:HHT524322 HRP524293:HRP524322 IBL524293:IBL524322 ILH524293:ILH524322 IVD524293:IVD524322 JEZ524293:JEZ524322 JOV524293:JOV524322 JYR524293:JYR524322 KIN524293:KIN524322 KSJ524293:KSJ524322 LCF524293:LCF524322 LMB524293:LMB524322 LVX524293:LVX524322 MFT524293:MFT524322 MPP524293:MPP524322 MZL524293:MZL524322 NJH524293:NJH524322 NTD524293:NTD524322 OCZ524293:OCZ524322 OMV524293:OMV524322 OWR524293:OWR524322 PGN524293:PGN524322 PQJ524293:PQJ524322 QAF524293:QAF524322 QKB524293:QKB524322 QTX524293:QTX524322 RDT524293:RDT524322 RNP524293:RNP524322 RXL524293:RXL524322 SHH524293:SHH524322 SRD524293:SRD524322 TAZ524293:TAZ524322 TKV524293:TKV524322 TUR524293:TUR524322 UEN524293:UEN524322 UOJ524293:UOJ524322 UYF524293:UYF524322 VIB524293:VIB524322 VRX524293:VRX524322 WBT524293:WBT524322 WLP524293:WLP524322 WVL524293:WVL524322 D589829:D589858 IZ589829:IZ589858 SV589829:SV589858 ACR589829:ACR589858 AMN589829:AMN589858 AWJ589829:AWJ589858 BGF589829:BGF589858 BQB589829:BQB589858 BZX589829:BZX589858 CJT589829:CJT589858 CTP589829:CTP589858 DDL589829:DDL589858 DNH589829:DNH589858 DXD589829:DXD589858 EGZ589829:EGZ589858 EQV589829:EQV589858 FAR589829:FAR589858 FKN589829:FKN589858 FUJ589829:FUJ589858 GEF589829:GEF589858 GOB589829:GOB589858 GXX589829:GXX589858 HHT589829:HHT589858 HRP589829:HRP589858 IBL589829:IBL589858 ILH589829:ILH589858 IVD589829:IVD589858 JEZ589829:JEZ589858 JOV589829:JOV589858 JYR589829:JYR589858 KIN589829:KIN589858 KSJ589829:KSJ589858 LCF589829:LCF589858 LMB589829:LMB589858 LVX589829:LVX589858 MFT589829:MFT589858 MPP589829:MPP589858 MZL589829:MZL589858 NJH589829:NJH589858 NTD589829:NTD589858 OCZ589829:OCZ589858 OMV589829:OMV589858 OWR589829:OWR589858 PGN589829:PGN589858 PQJ589829:PQJ589858 QAF589829:QAF589858 QKB589829:QKB589858 QTX589829:QTX589858 RDT589829:RDT589858 RNP589829:RNP589858 RXL589829:RXL589858 SHH589829:SHH589858 SRD589829:SRD589858 TAZ589829:TAZ589858 TKV589829:TKV589858 TUR589829:TUR589858 UEN589829:UEN589858 UOJ589829:UOJ589858 UYF589829:UYF589858 VIB589829:VIB589858 VRX589829:VRX589858 WBT589829:WBT589858 WLP589829:WLP589858 WVL589829:WVL589858 D655365:D655394 IZ655365:IZ655394 SV655365:SV655394 ACR655365:ACR655394 AMN655365:AMN655394 AWJ655365:AWJ655394 BGF655365:BGF655394 BQB655365:BQB655394 BZX655365:BZX655394 CJT655365:CJT655394 CTP655365:CTP655394 DDL655365:DDL655394 DNH655365:DNH655394 DXD655365:DXD655394 EGZ655365:EGZ655394 EQV655365:EQV655394 FAR655365:FAR655394 FKN655365:FKN655394 FUJ655365:FUJ655394 GEF655365:GEF655394 GOB655365:GOB655394 GXX655365:GXX655394 HHT655365:HHT655394 HRP655365:HRP655394 IBL655365:IBL655394 ILH655365:ILH655394 IVD655365:IVD655394 JEZ655365:JEZ655394 JOV655365:JOV655394 JYR655365:JYR655394 KIN655365:KIN655394 KSJ655365:KSJ655394 LCF655365:LCF655394 LMB655365:LMB655394 LVX655365:LVX655394 MFT655365:MFT655394 MPP655365:MPP655394 MZL655365:MZL655394 NJH655365:NJH655394 NTD655365:NTD655394 OCZ655365:OCZ655394 OMV655365:OMV655394 OWR655365:OWR655394 PGN655365:PGN655394 PQJ655365:PQJ655394 QAF655365:QAF655394 QKB655365:QKB655394 QTX655365:QTX655394 RDT655365:RDT655394 RNP655365:RNP655394 RXL655365:RXL655394 SHH655365:SHH655394 SRD655365:SRD655394 TAZ655365:TAZ655394 TKV655365:TKV655394 TUR655365:TUR655394 UEN655365:UEN655394 UOJ655365:UOJ655394 UYF655365:UYF655394 VIB655365:VIB655394 VRX655365:VRX655394 WBT655365:WBT655394 WLP655365:WLP655394 WVL655365:WVL655394 D720901:D720930 IZ720901:IZ720930 SV720901:SV720930 ACR720901:ACR720930 AMN720901:AMN720930 AWJ720901:AWJ720930 BGF720901:BGF720930 BQB720901:BQB720930 BZX720901:BZX720930 CJT720901:CJT720930 CTP720901:CTP720930 DDL720901:DDL720930 DNH720901:DNH720930 DXD720901:DXD720930 EGZ720901:EGZ720930 EQV720901:EQV720930 FAR720901:FAR720930 FKN720901:FKN720930 FUJ720901:FUJ720930 GEF720901:GEF720930 GOB720901:GOB720930 GXX720901:GXX720930 HHT720901:HHT720930 HRP720901:HRP720930 IBL720901:IBL720930 ILH720901:ILH720930 IVD720901:IVD720930 JEZ720901:JEZ720930 JOV720901:JOV720930 JYR720901:JYR720930 KIN720901:KIN720930 KSJ720901:KSJ720930 LCF720901:LCF720930 LMB720901:LMB720930 LVX720901:LVX720930 MFT720901:MFT720930 MPP720901:MPP720930 MZL720901:MZL720930 NJH720901:NJH720930 NTD720901:NTD720930 OCZ720901:OCZ720930 OMV720901:OMV720930 OWR720901:OWR720930 PGN720901:PGN720930 PQJ720901:PQJ720930 QAF720901:QAF720930 QKB720901:QKB720930 QTX720901:QTX720930 RDT720901:RDT720930 RNP720901:RNP720930 RXL720901:RXL720930 SHH720901:SHH720930 SRD720901:SRD720930 TAZ720901:TAZ720930 TKV720901:TKV720930 TUR720901:TUR720930 UEN720901:UEN720930 UOJ720901:UOJ720930 UYF720901:UYF720930 VIB720901:VIB720930 VRX720901:VRX720930 WBT720901:WBT720930 WLP720901:WLP720930 WVL720901:WVL720930 D786437:D786466 IZ786437:IZ786466 SV786437:SV786466 ACR786437:ACR786466 AMN786437:AMN786466 AWJ786437:AWJ786466 BGF786437:BGF786466 BQB786437:BQB786466 BZX786437:BZX786466 CJT786437:CJT786466 CTP786437:CTP786466 DDL786437:DDL786466 DNH786437:DNH786466 DXD786437:DXD786466 EGZ786437:EGZ786466 EQV786437:EQV786466 FAR786437:FAR786466 FKN786437:FKN786466 FUJ786437:FUJ786466 GEF786437:GEF786466 GOB786437:GOB786466 GXX786437:GXX786466 HHT786437:HHT786466 HRP786437:HRP786466 IBL786437:IBL786466 ILH786437:ILH786466 IVD786437:IVD786466 JEZ786437:JEZ786466 JOV786437:JOV786466 JYR786437:JYR786466 KIN786437:KIN786466 KSJ786437:KSJ786466 LCF786437:LCF786466 LMB786437:LMB786466 LVX786437:LVX786466 MFT786437:MFT786466 MPP786437:MPP786466 MZL786437:MZL786466 NJH786437:NJH786466 NTD786437:NTD786466 OCZ786437:OCZ786466 OMV786437:OMV786466 OWR786437:OWR786466 PGN786437:PGN786466 PQJ786437:PQJ786466 QAF786437:QAF786466 QKB786437:QKB786466 QTX786437:QTX786466 RDT786437:RDT786466 RNP786437:RNP786466 RXL786437:RXL786466 SHH786437:SHH786466 SRD786437:SRD786466 TAZ786437:TAZ786466 TKV786437:TKV786466 TUR786437:TUR786466 UEN786437:UEN786466 UOJ786437:UOJ786466 UYF786437:UYF786466 VIB786437:VIB786466 VRX786437:VRX786466 WBT786437:WBT786466 WLP786437:WLP786466 WVL786437:WVL786466 D851973:D852002 IZ851973:IZ852002 SV851973:SV852002 ACR851973:ACR852002 AMN851973:AMN852002 AWJ851973:AWJ852002 BGF851973:BGF852002 BQB851973:BQB852002 BZX851973:BZX852002 CJT851973:CJT852002 CTP851973:CTP852002 DDL851973:DDL852002 DNH851973:DNH852002 DXD851973:DXD852002 EGZ851973:EGZ852002 EQV851973:EQV852002 FAR851973:FAR852002 FKN851973:FKN852002 FUJ851973:FUJ852002 GEF851973:GEF852002 GOB851973:GOB852002 GXX851973:GXX852002 HHT851973:HHT852002 HRP851973:HRP852002 IBL851973:IBL852002 ILH851973:ILH852002 IVD851973:IVD852002 JEZ851973:JEZ852002 JOV851973:JOV852002 JYR851973:JYR852002 KIN851973:KIN852002 KSJ851973:KSJ852002 LCF851973:LCF852002 LMB851973:LMB852002 LVX851973:LVX852002 MFT851973:MFT852002 MPP851973:MPP852002 MZL851973:MZL852002 NJH851973:NJH852002 NTD851973:NTD852002 OCZ851973:OCZ852002 OMV851973:OMV852002 OWR851973:OWR852002 PGN851973:PGN852002 PQJ851973:PQJ852002 QAF851973:QAF852002 QKB851973:QKB852002 QTX851973:QTX852002 RDT851973:RDT852002 RNP851973:RNP852002 RXL851973:RXL852002 SHH851973:SHH852002 SRD851973:SRD852002 TAZ851973:TAZ852002 TKV851973:TKV852002 TUR851973:TUR852002 UEN851973:UEN852002 UOJ851973:UOJ852002 UYF851973:UYF852002 VIB851973:VIB852002 VRX851973:VRX852002 WBT851973:WBT852002 WLP851973:WLP852002 WVL851973:WVL852002 D917509:D917538 IZ917509:IZ917538 SV917509:SV917538 ACR917509:ACR917538 AMN917509:AMN917538 AWJ917509:AWJ917538 BGF917509:BGF917538 BQB917509:BQB917538 BZX917509:BZX917538 CJT917509:CJT917538 CTP917509:CTP917538 DDL917509:DDL917538 DNH917509:DNH917538 DXD917509:DXD917538 EGZ917509:EGZ917538 EQV917509:EQV917538 FAR917509:FAR917538 FKN917509:FKN917538 FUJ917509:FUJ917538 GEF917509:GEF917538 GOB917509:GOB917538 GXX917509:GXX917538 HHT917509:HHT917538 HRP917509:HRP917538 IBL917509:IBL917538 ILH917509:ILH917538 IVD917509:IVD917538 JEZ917509:JEZ917538 JOV917509:JOV917538 JYR917509:JYR917538 KIN917509:KIN917538 KSJ917509:KSJ917538 LCF917509:LCF917538 LMB917509:LMB917538 LVX917509:LVX917538 MFT917509:MFT917538 MPP917509:MPP917538 MZL917509:MZL917538 NJH917509:NJH917538 NTD917509:NTD917538 OCZ917509:OCZ917538 OMV917509:OMV917538 OWR917509:OWR917538 PGN917509:PGN917538 PQJ917509:PQJ917538 QAF917509:QAF917538 QKB917509:QKB917538 QTX917509:QTX917538 RDT917509:RDT917538 RNP917509:RNP917538 RXL917509:RXL917538 SHH917509:SHH917538 SRD917509:SRD917538 TAZ917509:TAZ917538 TKV917509:TKV917538 TUR917509:TUR917538 UEN917509:UEN917538 UOJ917509:UOJ917538 UYF917509:UYF917538 VIB917509:VIB917538 VRX917509:VRX917538 WBT917509:WBT917538 WLP917509:WLP917538 WVL917509:WVL917538 D983045:D983074 IZ983045:IZ983074 SV983045:SV983074 ACR983045:ACR983074 AMN983045:AMN983074 AWJ983045:AWJ983074 BGF983045:BGF983074 BQB983045:BQB983074 BZX983045:BZX983074 CJT983045:CJT983074 CTP983045:CTP983074 DDL983045:DDL983074 DNH983045:DNH983074 DXD983045:DXD983074 EGZ983045:EGZ983074 EQV983045:EQV983074 FAR983045:FAR983074 FKN983045:FKN983074 FUJ983045:FUJ983074 GEF983045:GEF983074 GOB983045:GOB983074 GXX983045:GXX983074 HHT983045:HHT983074 HRP983045:HRP983074 IBL983045:IBL983074 ILH983045:ILH983074 IVD983045:IVD983074 JEZ983045:JEZ983074 JOV983045:JOV983074 JYR983045:JYR983074 KIN983045:KIN983074 KSJ983045:KSJ983074 LCF983045:LCF983074 LMB983045:LMB983074 LVX983045:LVX983074 MFT983045:MFT983074 MPP983045:MPP983074 MZL983045:MZL983074 NJH983045:NJH983074 NTD983045:NTD983074 OCZ983045:OCZ983074 OMV983045:OMV983074 OWR983045:OWR983074 PGN983045:PGN983074 PQJ983045:PQJ983074 QAF983045:QAF983074 QKB983045:QKB983074 QTX983045:QTX983074 RDT983045:RDT983074 RNP983045:RNP983074 RXL983045:RXL983074 SHH983045:SHH983074 SRD983045:SRD983074 TAZ983045:TAZ983074 TKV983045:TKV983074 TUR983045:TUR983074 UEN983045:UEN983074 UOJ983045:UOJ983074 UYF983045:UYF983074 VIB983045:VIB983074 VRX983045:VRX983074 WBT983045:WBT983074 WLP983045:WLP983074 WVL983045:WVL983074 WVJ983045:WVK983047 IX5:IY9 ST5:SU9 ACP5:ACQ9 AML5:AMM9 AWH5:AWI9 BGD5:BGE9 BPZ5:BQA9 BZV5:BZW9 CJR5:CJS9 CTN5:CTO9 DDJ5:DDK9 DNF5:DNG9 DXB5:DXC9 EGX5:EGY9 EQT5:EQU9 FAP5:FAQ9 FKL5:FKM9 FUH5:FUI9 GED5:GEE9 GNZ5:GOA9 GXV5:GXW9 HHR5:HHS9 HRN5:HRO9 IBJ5:IBK9 ILF5:ILG9 IVB5:IVC9 JEX5:JEY9 JOT5:JOU9 JYP5:JYQ9 KIL5:KIM9 KSH5:KSI9 LCD5:LCE9 LLZ5:LMA9 LVV5:LVW9 MFR5:MFS9 MPN5:MPO9 MZJ5:MZK9 NJF5:NJG9 NTB5:NTC9 OCX5:OCY9 OMT5:OMU9 OWP5:OWQ9 PGL5:PGM9 PQH5:PQI9 QAD5:QAE9 QJZ5:QKA9 QTV5:QTW9 RDR5:RDS9 RNN5:RNO9 RXJ5:RXK9 SHF5:SHG9 SRB5:SRC9 TAX5:TAY9 TKT5:TKU9 TUP5:TUQ9 UEL5:UEM9 UOH5:UOI9 UYD5:UYE9 VHZ5:VIA9 VRV5:VRW9 WBR5:WBS9 WLN5:WLO9 WVJ5:WVK9 B65541:C65543 IX65541:IY65543 ST65541:SU65543 ACP65541:ACQ65543 AML65541:AMM65543 AWH65541:AWI65543 BGD65541:BGE65543 BPZ65541:BQA65543 BZV65541:BZW65543 CJR65541:CJS65543 CTN65541:CTO65543 DDJ65541:DDK65543 DNF65541:DNG65543 DXB65541:DXC65543 EGX65541:EGY65543 EQT65541:EQU65543 FAP65541:FAQ65543 FKL65541:FKM65543 FUH65541:FUI65543 GED65541:GEE65543 GNZ65541:GOA65543 GXV65541:GXW65543 HHR65541:HHS65543 HRN65541:HRO65543 IBJ65541:IBK65543 ILF65541:ILG65543 IVB65541:IVC65543 JEX65541:JEY65543 JOT65541:JOU65543 JYP65541:JYQ65543 KIL65541:KIM65543 KSH65541:KSI65543 LCD65541:LCE65543 LLZ65541:LMA65543 LVV65541:LVW65543 MFR65541:MFS65543 MPN65541:MPO65543 MZJ65541:MZK65543 NJF65541:NJG65543 NTB65541:NTC65543 OCX65541:OCY65543 OMT65541:OMU65543 OWP65541:OWQ65543 PGL65541:PGM65543 PQH65541:PQI65543 QAD65541:QAE65543 QJZ65541:QKA65543 QTV65541:QTW65543 RDR65541:RDS65543 RNN65541:RNO65543 RXJ65541:RXK65543 SHF65541:SHG65543 SRB65541:SRC65543 TAX65541:TAY65543 TKT65541:TKU65543 TUP65541:TUQ65543 UEL65541:UEM65543 UOH65541:UOI65543 UYD65541:UYE65543 VHZ65541:VIA65543 VRV65541:VRW65543 WBR65541:WBS65543 WLN65541:WLO65543 WVJ65541:WVK65543 B131077:C131079 IX131077:IY131079 ST131077:SU131079 ACP131077:ACQ131079 AML131077:AMM131079 AWH131077:AWI131079 BGD131077:BGE131079 BPZ131077:BQA131079 BZV131077:BZW131079 CJR131077:CJS131079 CTN131077:CTO131079 DDJ131077:DDK131079 DNF131077:DNG131079 DXB131077:DXC131079 EGX131077:EGY131079 EQT131077:EQU131079 FAP131077:FAQ131079 FKL131077:FKM131079 FUH131077:FUI131079 GED131077:GEE131079 GNZ131077:GOA131079 GXV131077:GXW131079 HHR131077:HHS131079 HRN131077:HRO131079 IBJ131077:IBK131079 ILF131077:ILG131079 IVB131077:IVC131079 JEX131077:JEY131079 JOT131077:JOU131079 JYP131077:JYQ131079 KIL131077:KIM131079 KSH131077:KSI131079 LCD131077:LCE131079 LLZ131077:LMA131079 LVV131077:LVW131079 MFR131077:MFS131079 MPN131077:MPO131079 MZJ131077:MZK131079 NJF131077:NJG131079 NTB131077:NTC131079 OCX131077:OCY131079 OMT131077:OMU131079 OWP131077:OWQ131079 PGL131077:PGM131079 PQH131077:PQI131079 QAD131077:QAE131079 QJZ131077:QKA131079 QTV131077:QTW131079 RDR131077:RDS131079 RNN131077:RNO131079 RXJ131077:RXK131079 SHF131077:SHG131079 SRB131077:SRC131079 TAX131077:TAY131079 TKT131077:TKU131079 TUP131077:TUQ131079 UEL131077:UEM131079 UOH131077:UOI131079 UYD131077:UYE131079 VHZ131077:VIA131079 VRV131077:VRW131079 WBR131077:WBS131079 WLN131077:WLO131079 WVJ131077:WVK131079 B196613:C196615 IX196613:IY196615 ST196613:SU196615 ACP196613:ACQ196615 AML196613:AMM196615 AWH196613:AWI196615 BGD196613:BGE196615 BPZ196613:BQA196615 BZV196613:BZW196615 CJR196613:CJS196615 CTN196613:CTO196615 DDJ196613:DDK196615 DNF196613:DNG196615 DXB196613:DXC196615 EGX196613:EGY196615 EQT196613:EQU196615 FAP196613:FAQ196615 FKL196613:FKM196615 FUH196613:FUI196615 GED196613:GEE196615 GNZ196613:GOA196615 GXV196613:GXW196615 HHR196613:HHS196615 HRN196613:HRO196615 IBJ196613:IBK196615 ILF196613:ILG196615 IVB196613:IVC196615 JEX196613:JEY196615 JOT196613:JOU196615 JYP196613:JYQ196615 KIL196613:KIM196615 KSH196613:KSI196615 LCD196613:LCE196615 LLZ196613:LMA196615 LVV196613:LVW196615 MFR196613:MFS196615 MPN196613:MPO196615 MZJ196613:MZK196615 NJF196613:NJG196615 NTB196613:NTC196615 OCX196613:OCY196615 OMT196613:OMU196615 OWP196613:OWQ196615 PGL196613:PGM196615 PQH196613:PQI196615 QAD196613:QAE196615 QJZ196613:QKA196615 QTV196613:QTW196615 RDR196613:RDS196615 RNN196613:RNO196615 RXJ196613:RXK196615 SHF196613:SHG196615 SRB196613:SRC196615 TAX196613:TAY196615 TKT196613:TKU196615 TUP196613:TUQ196615 UEL196613:UEM196615 UOH196613:UOI196615 UYD196613:UYE196615 VHZ196613:VIA196615 VRV196613:VRW196615 WBR196613:WBS196615 WLN196613:WLO196615 WVJ196613:WVK196615 B262149:C262151 IX262149:IY262151 ST262149:SU262151 ACP262149:ACQ262151 AML262149:AMM262151 AWH262149:AWI262151 BGD262149:BGE262151 BPZ262149:BQA262151 BZV262149:BZW262151 CJR262149:CJS262151 CTN262149:CTO262151 DDJ262149:DDK262151 DNF262149:DNG262151 DXB262149:DXC262151 EGX262149:EGY262151 EQT262149:EQU262151 FAP262149:FAQ262151 FKL262149:FKM262151 FUH262149:FUI262151 GED262149:GEE262151 GNZ262149:GOA262151 GXV262149:GXW262151 HHR262149:HHS262151 HRN262149:HRO262151 IBJ262149:IBK262151 ILF262149:ILG262151 IVB262149:IVC262151 JEX262149:JEY262151 JOT262149:JOU262151 JYP262149:JYQ262151 KIL262149:KIM262151 KSH262149:KSI262151 LCD262149:LCE262151 LLZ262149:LMA262151 LVV262149:LVW262151 MFR262149:MFS262151 MPN262149:MPO262151 MZJ262149:MZK262151 NJF262149:NJG262151 NTB262149:NTC262151 OCX262149:OCY262151 OMT262149:OMU262151 OWP262149:OWQ262151 PGL262149:PGM262151 PQH262149:PQI262151 QAD262149:QAE262151 QJZ262149:QKA262151 QTV262149:QTW262151 RDR262149:RDS262151 RNN262149:RNO262151 RXJ262149:RXK262151 SHF262149:SHG262151 SRB262149:SRC262151 TAX262149:TAY262151 TKT262149:TKU262151 TUP262149:TUQ262151 UEL262149:UEM262151 UOH262149:UOI262151 UYD262149:UYE262151 VHZ262149:VIA262151 VRV262149:VRW262151 WBR262149:WBS262151 WLN262149:WLO262151 WVJ262149:WVK262151 B327685:C327687 IX327685:IY327687 ST327685:SU327687 ACP327685:ACQ327687 AML327685:AMM327687 AWH327685:AWI327687 BGD327685:BGE327687 BPZ327685:BQA327687 BZV327685:BZW327687 CJR327685:CJS327687 CTN327685:CTO327687 DDJ327685:DDK327687 DNF327685:DNG327687 DXB327685:DXC327687 EGX327685:EGY327687 EQT327685:EQU327687 FAP327685:FAQ327687 FKL327685:FKM327687 FUH327685:FUI327687 GED327685:GEE327687 GNZ327685:GOA327687 GXV327685:GXW327687 HHR327685:HHS327687 HRN327685:HRO327687 IBJ327685:IBK327687 ILF327685:ILG327687 IVB327685:IVC327687 JEX327685:JEY327687 JOT327685:JOU327687 JYP327685:JYQ327687 KIL327685:KIM327687 KSH327685:KSI327687 LCD327685:LCE327687 LLZ327685:LMA327687 LVV327685:LVW327687 MFR327685:MFS327687 MPN327685:MPO327687 MZJ327685:MZK327687 NJF327685:NJG327687 NTB327685:NTC327687 OCX327685:OCY327687 OMT327685:OMU327687 OWP327685:OWQ327687 PGL327685:PGM327687 PQH327685:PQI327687 QAD327685:QAE327687 QJZ327685:QKA327687 QTV327685:QTW327687 RDR327685:RDS327687 RNN327685:RNO327687 RXJ327685:RXK327687 SHF327685:SHG327687 SRB327685:SRC327687 TAX327685:TAY327687 TKT327685:TKU327687 TUP327685:TUQ327687 UEL327685:UEM327687 UOH327685:UOI327687 UYD327685:UYE327687 VHZ327685:VIA327687 VRV327685:VRW327687 WBR327685:WBS327687 WLN327685:WLO327687 WVJ327685:WVK327687 B393221:C393223 IX393221:IY393223 ST393221:SU393223 ACP393221:ACQ393223 AML393221:AMM393223 AWH393221:AWI393223 BGD393221:BGE393223 BPZ393221:BQA393223 BZV393221:BZW393223 CJR393221:CJS393223 CTN393221:CTO393223 DDJ393221:DDK393223 DNF393221:DNG393223 DXB393221:DXC393223 EGX393221:EGY393223 EQT393221:EQU393223 FAP393221:FAQ393223 FKL393221:FKM393223 FUH393221:FUI393223 GED393221:GEE393223 GNZ393221:GOA393223 GXV393221:GXW393223 HHR393221:HHS393223 HRN393221:HRO393223 IBJ393221:IBK393223 ILF393221:ILG393223 IVB393221:IVC393223 JEX393221:JEY393223 JOT393221:JOU393223 JYP393221:JYQ393223 KIL393221:KIM393223 KSH393221:KSI393223 LCD393221:LCE393223 LLZ393221:LMA393223 LVV393221:LVW393223 MFR393221:MFS393223 MPN393221:MPO393223 MZJ393221:MZK393223 NJF393221:NJG393223 NTB393221:NTC393223 OCX393221:OCY393223 OMT393221:OMU393223 OWP393221:OWQ393223 PGL393221:PGM393223 PQH393221:PQI393223 QAD393221:QAE393223 QJZ393221:QKA393223 QTV393221:QTW393223 RDR393221:RDS393223 RNN393221:RNO393223 RXJ393221:RXK393223 SHF393221:SHG393223 SRB393221:SRC393223 TAX393221:TAY393223 TKT393221:TKU393223 TUP393221:TUQ393223 UEL393221:UEM393223 UOH393221:UOI393223 UYD393221:UYE393223 VHZ393221:VIA393223 VRV393221:VRW393223 WBR393221:WBS393223 WLN393221:WLO393223 WVJ393221:WVK393223 B458757:C458759 IX458757:IY458759 ST458757:SU458759 ACP458757:ACQ458759 AML458757:AMM458759 AWH458757:AWI458759 BGD458757:BGE458759 BPZ458757:BQA458759 BZV458757:BZW458759 CJR458757:CJS458759 CTN458757:CTO458759 DDJ458757:DDK458759 DNF458757:DNG458759 DXB458757:DXC458759 EGX458757:EGY458759 EQT458757:EQU458759 FAP458757:FAQ458759 FKL458757:FKM458759 FUH458757:FUI458759 GED458757:GEE458759 GNZ458757:GOA458759 GXV458757:GXW458759 HHR458757:HHS458759 HRN458757:HRO458759 IBJ458757:IBK458759 ILF458757:ILG458759 IVB458757:IVC458759 JEX458757:JEY458759 JOT458757:JOU458759 JYP458757:JYQ458759 KIL458757:KIM458759 KSH458757:KSI458759 LCD458757:LCE458759 LLZ458757:LMA458759 LVV458757:LVW458759 MFR458757:MFS458759 MPN458757:MPO458759 MZJ458757:MZK458759 NJF458757:NJG458759 NTB458757:NTC458759 OCX458757:OCY458759 OMT458757:OMU458759 OWP458757:OWQ458759 PGL458757:PGM458759 PQH458757:PQI458759 QAD458757:QAE458759 QJZ458757:QKA458759 QTV458757:QTW458759 RDR458757:RDS458759 RNN458757:RNO458759 RXJ458757:RXK458759 SHF458757:SHG458759 SRB458757:SRC458759 TAX458757:TAY458759 TKT458757:TKU458759 TUP458757:TUQ458759 UEL458757:UEM458759 UOH458757:UOI458759 UYD458757:UYE458759 VHZ458757:VIA458759 VRV458757:VRW458759 WBR458757:WBS458759 WLN458757:WLO458759 WVJ458757:WVK458759 B524293:C524295 IX524293:IY524295 ST524293:SU524295 ACP524293:ACQ524295 AML524293:AMM524295 AWH524293:AWI524295 BGD524293:BGE524295 BPZ524293:BQA524295 BZV524293:BZW524295 CJR524293:CJS524295 CTN524293:CTO524295 DDJ524293:DDK524295 DNF524293:DNG524295 DXB524293:DXC524295 EGX524293:EGY524295 EQT524293:EQU524295 FAP524293:FAQ524295 FKL524293:FKM524295 FUH524293:FUI524295 GED524293:GEE524295 GNZ524293:GOA524295 GXV524293:GXW524295 HHR524293:HHS524295 HRN524293:HRO524295 IBJ524293:IBK524295 ILF524293:ILG524295 IVB524293:IVC524295 JEX524293:JEY524295 JOT524293:JOU524295 JYP524293:JYQ524295 KIL524293:KIM524295 KSH524293:KSI524295 LCD524293:LCE524295 LLZ524293:LMA524295 LVV524293:LVW524295 MFR524293:MFS524295 MPN524293:MPO524295 MZJ524293:MZK524295 NJF524293:NJG524295 NTB524293:NTC524295 OCX524293:OCY524295 OMT524293:OMU524295 OWP524293:OWQ524295 PGL524293:PGM524295 PQH524293:PQI524295 QAD524293:QAE524295 QJZ524293:QKA524295 QTV524293:QTW524295 RDR524293:RDS524295 RNN524293:RNO524295 RXJ524293:RXK524295 SHF524293:SHG524295 SRB524293:SRC524295 TAX524293:TAY524295 TKT524293:TKU524295 TUP524293:TUQ524295 UEL524293:UEM524295 UOH524293:UOI524295 UYD524293:UYE524295 VHZ524293:VIA524295 VRV524293:VRW524295 WBR524293:WBS524295 WLN524293:WLO524295 WVJ524293:WVK524295 B589829:C589831 IX589829:IY589831 ST589829:SU589831 ACP589829:ACQ589831 AML589829:AMM589831 AWH589829:AWI589831 BGD589829:BGE589831 BPZ589829:BQA589831 BZV589829:BZW589831 CJR589829:CJS589831 CTN589829:CTO589831 DDJ589829:DDK589831 DNF589829:DNG589831 DXB589829:DXC589831 EGX589829:EGY589831 EQT589829:EQU589831 FAP589829:FAQ589831 FKL589829:FKM589831 FUH589829:FUI589831 GED589829:GEE589831 GNZ589829:GOA589831 GXV589829:GXW589831 HHR589829:HHS589831 HRN589829:HRO589831 IBJ589829:IBK589831 ILF589829:ILG589831 IVB589829:IVC589831 JEX589829:JEY589831 JOT589829:JOU589831 JYP589829:JYQ589831 KIL589829:KIM589831 KSH589829:KSI589831 LCD589829:LCE589831 LLZ589829:LMA589831 LVV589829:LVW589831 MFR589829:MFS589831 MPN589829:MPO589831 MZJ589829:MZK589831 NJF589829:NJG589831 NTB589829:NTC589831 OCX589829:OCY589831 OMT589829:OMU589831 OWP589829:OWQ589831 PGL589829:PGM589831 PQH589829:PQI589831 QAD589829:QAE589831 QJZ589829:QKA589831 QTV589829:QTW589831 RDR589829:RDS589831 RNN589829:RNO589831 RXJ589829:RXK589831 SHF589829:SHG589831 SRB589829:SRC589831 TAX589829:TAY589831 TKT589829:TKU589831 TUP589829:TUQ589831 UEL589829:UEM589831 UOH589829:UOI589831 UYD589829:UYE589831 VHZ589829:VIA589831 VRV589829:VRW589831 WBR589829:WBS589831 WLN589829:WLO589831 WVJ589829:WVK589831 B655365:C655367 IX655365:IY655367 ST655365:SU655367 ACP655365:ACQ655367 AML655365:AMM655367 AWH655365:AWI655367 BGD655365:BGE655367 BPZ655365:BQA655367 BZV655365:BZW655367 CJR655365:CJS655367 CTN655365:CTO655367 DDJ655365:DDK655367 DNF655365:DNG655367 DXB655365:DXC655367 EGX655365:EGY655367 EQT655365:EQU655367 FAP655365:FAQ655367 FKL655365:FKM655367 FUH655365:FUI655367 GED655365:GEE655367 GNZ655365:GOA655367 GXV655365:GXW655367 HHR655365:HHS655367 HRN655365:HRO655367 IBJ655365:IBK655367 ILF655365:ILG655367 IVB655365:IVC655367 JEX655365:JEY655367 JOT655365:JOU655367 JYP655365:JYQ655367 KIL655365:KIM655367 KSH655365:KSI655367 LCD655365:LCE655367 LLZ655365:LMA655367 LVV655365:LVW655367 MFR655365:MFS655367 MPN655365:MPO655367 MZJ655365:MZK655367 NJF655365:NJG655367 NTB655365:NTC655367 OCX655365:OCY655367 OMT655365:OMU655367 OWP655365:OWQ655367 PGL655365:PGM655367 PQH655365:PQI655367 QAD655365:QAE655367 QJZ655365:QKA655367 QTV655365:QTW655367 RDR655365:RDS655367 RNN655365:RNO655367 RXJ655365:RXK655367 SHF655365:SHG655367 SRB655365:SRC655367 TAX655365:TAY655367 TKT655365:TKU655367 TUP655365:TUQ655367 UEL655365:UEM655367 UOH655365:UOI655367 UYD655365:UYE655367 VHZ655365:VIA655367 VRV655365:VRW655367 WBR655365:WBS655367 WLN655365:WLO655367 WVJ655365:WVK655367 B720901:C720903 IX720901:IY720903 ST720901:SU720903 ACP720901:ACQ720903 AML720901:AMM720903 AWH720901:AWI720903 BGD720901:BGE720903 BPZ720901:BQA720903 BZV720901:BZW720903 CJR720901:CJS720903 CTN720901:CTO720903 DDJ720901:DDK720903 DNF720901:DNG720903 DXB720901:DXC720903 EGX720901:EGY720903 EQT720901:EQU720903 FAP720901:FAQ720903 FKL720901:FKM720903 FUH720901:FUI720903 GED720901:GEE720903 GNZ720901:GOA720903 GXV720901:GXW720903 HHR720901:HHS720903 HRN720901:HRO720903 IBJ720901:IBK720903 ILF720901:ILG720903 IVB720901:IVC720903 JEX720901:JEY720903 JOT720901:JOU720903 JYP720901:JYQ720903 KIL720901:KIM720903 KSH720901:KSI720903 LCD720901:LCE720903 LLZ720901:LMA720903 LVV720901:LVW720903 MFR720901:MFS720903 MPN720901:MPO720903 MZJ720901:MZK720903 NJF720901:NJG720903 NTB720901:NTC720903 OCX720901:OCY720903 OMT720901:OMU720903 OWP720901:OWQ720903 PGL720901:PGM720903 PQH720901:PQI720903 QAD720901:QAE720903 QJZ720901:QKA720903 QTV720901:QTW720903 RDR720901:RDS720903 RNN720901:RNO720903 RXJ720901:RXK720903 SHF720901:SHG720903 SRB720901:SRC720903 TAX720901:TAY720903 TKT720901:TKU720903 TUP720901:TUQ720903 UEL720901:UEM720903 UOH720901:UOI720903 UYD720901:UYE720903 VHZ720901:VIA720903 VRV720901:VRW720903 WBR720901:WBS720903 WLN720901:WLO720903 WVJ720901:WVK720903 B786437:C786439 IX786437:IY786439 ST786437:SU786439 ACP786437:ACQ786439 AML786437:AMM786439 AWH786437:AWI786439 BGD786437:BGE786439 BPZ786437:BQA786439 BZV786437:BZW786439 CJR786437:CJS786439 CTN786437:CTO786439 DDJ786437:DDK786439 DNF786437:DNG786439 DXB786437:DXC786439 EGX786437:EGY786439 EQT786437:EQU786439 FAP786437:FAQ786439 FKL786437:FKM786439 FUH786437:FUI786439 GED786437:GEE786439 GNZ786437:GOA786439 GXV786437:GXW786439 HHR786437:HHS786439 HRN786437:HRO786439 IBJ786437:IBK786439 ILF786437:ILG786439 IVB786437:IVC786439 JEX786437:JEY786439 JOT786437:JOU786439 JYP786437:JYQ786439 KIL786437:KIM786439 KSH786437:KSI786439 LCD786437:LCE786439 LLZ786437:LMA786439 LVV786437:LVW786439 MFR786437:MFS786439 MPN786437:MPO786439 MZJ786437:MZK786439 NJF786437:NJG786439 NTB786437:NTC786439 OCX786437:OCY786439 OMT786437:OMU786439 OWP786437:OWQ786439 PGL786437:PGM786439 PQH786437:PQI786439 QAD786437:QAE786439 QJZ786437:QKA786439 QTV786437:QTW786439 RDR786437:RDS786439 RNN786437:RNO786439 RXJ786437:RXK786439 SHF786437:SHG786439 SRB786437:SRC786439 TAX786437:TAY786439 TKT786437:TKU786439 TUP786437:TUQ786439 UEL786437:UEM786439 UOH786437:UOI786439 UYD786437:UYE786439 VHZ786437:VIA786439 VRV786437:VRW786439 WBR786437:WBS786439 WLN786437:WLO786439 WVJ786437:WVK786439 B851973:C851975 IX851973:IY851975 ST851973:SU851975 ACP851973:ACQ851975 AML851973:AMM851975 AWH851973:AWI851975 BGD851973:BGE851975 BPZ851973:BQA851975 BZV851973:BZW851975 CJR851973:CJS851975 CTN851973:CTO851975 DDJ851973:DDK851975 DNF851973:DNG851975 DXB851973:DXC851975 EGX851973:EGY851975 EQT851973:EQU851975 FAP851973:FAQ851975 FKL851973:FKM851975 FUH851973:FUI851975 GED851973:GEE851975 GNZ851973:GOA851975 GXV851973:GXW851975 HHR851973:HHS851975 HRN851973:HRO851975 IBJ851973:IBK851975 ILF851973:ILG851975 IVB851973:IVC851975 JEX851973:JEY851975 JOT851973:JOU851975 JYP851973:JYQ851975 KIL851973:KIM851975 KSH851973:KSI851975 LCD851973:LCE851975 LLZ851973:LMA851975 LVV851973:LVW851975 MFR851973:MFS851975 MPN851973:MPO851975 MZJ851973:MZK851975 NJF851973:NJG851975 NTB851973:NTC851975 OCX851973:OCY851975 OMT851973:OMU851975 OWP851973:OWQ851975 PGL851973:PGM851975 PQH851973:PQI851975 QAD851973:QAE851975 QJZ851973:QKA851975 QTV851973:QTW851975 RDR851973:RDS851975 RNN851973:RNO851975 RXJ851973:RXK851975 SHF851973:SHG851975 SRB851973:SRC851975 TAX851973:TAY851975 TKT851973:TKU851975 TUP851973:TUQ851975 UEL851973:UEM851975 UOH851973:UOI851975 UYD851973:UYE851975 VHZ851973:VIA851975 VRV851973:VRW851975 WBR851973:WBS851975 WLN851973:WLO851975 WVJ851973:WVK851975 B917509:C917511 IX917509:IY917511 ST917509:SU917511 ACP917509:ACQ917511 AML917509:AMM917511 AWH917509:AWI917511 BGD917509:BGE917511 BPZ917509:BQA917511 BZV917509:BZW917511 CJR917509:CJS917511 CTN917509:CTO917511 DDJ917509:DDK917511 DNF917509:DNG917511 DXB917509:DXC917511 EGX917509:EGY917511 EQT917509:EQU917511 FAP917509:FAQ917511 FKL917509:FKM917511 FUH917509:FUI917511 GED917509:GEE917511 GNZ917509:GOA917511 GXV917509:GXW917511 HHR917509:HHS917511 HRN917509:HRO917511 IBJ917509:IBK917511 ILF917509:ILG917511 IVB917509:IVC917511 JEX917509:JEY917511 JOT917509:JOU917511 JYP917509:JYQ917511 KIL917509:KIM917511 KSH917509:KSI917511 LCD917509:LCE917511 LLZ917509:LMA917511 LVV917509:LVW917511 MFR917509:MFS917511 MPN917509:MPO917511 MZJ917509:MZK917511 NJF917509:NJG917511 NTB917509:NTC917511 OCX917509:OCY917511 OMT917509:OMU917511 OWP917509:OWQ917511 PGL917509:PGM917511 PQH917509:PQI917511 QAD917509:QAE917511 QJZ917509:QKA917511 QTV917509:QTW917511 RDR917509:RDS917511 RNN917509:RNO917511 RXJ917509:RXK917511 SHF917509:SHG917511 SRB917509:SRC917511 TAX917509:TAY917511 TKT917509:TKU917511 TUP917509:TUQ917511 UEL917509:UEM917511 UOH917509:UOI917511 UYD917509:UYE917511 VHZ917509:VIA917511 VRV917509:VRW917511 WBR917509:WBS917511 WLN917509:WLO917511 WVJ917509:WVK917511 B983045:C983047 IX983045:IY983047 ST983045:SU983047 ACP983045:ACQ983047 AML983045:AMM983047 AWH983045:AWI983047 BGD983045:BGE983047 BPZ983045:BQA983047 BZV983045:BZW983047 CJR983045:CJS983047 CTN983045:CTO983047 DDJ983045:DDK983047 DNF983045:DNG983047 DXB983045:DXC983047 EGX983045:EGY983047 EQT983045:EQU983047 FAP983045:FAQ983047 FKL983045:FKM983047 FUH983045:FUI983047 GED983045:GEE983047 GNZ983045:GOA983047 GXV983045:GXW983047 HHR983045:HHS983047 HRN983045:HRO983047 IBJ983045:IBK983047 ILF983045:ILG983047 IVB983045:IVC983047 JEX983045:JEY983047 JOT983045:JOU983047 JYP983045:JYQ983047 KIL983045:KIM983047 KSH983045:KSI983047 LCD983045:LCE983047 LLZ983045:LMA983047 LVV983045:LVW983047 MFR983045:MFS983047 MPN983045:MPO983047 MZJ983045:MZK983047 NJF983045:NJG983047 NTB983045:NTC983047 OCX983045:OCY983047 OMT983045:OMU983047 OWP983045:OWQ983047 PGL983045:PGM983047 PQH983045:PQI983047 QAD983045:QAE983047 QJZ983045:QKA983047 QTV983045:QTW983047 RDR983045:RDS983047 RNN983045:RNO983047 RXJ983045:RXK983047 SHF983045:SHG983047 SRB983045:SRC983047 TAX983045:TAY983047 TKT983045:TKU983047 TUP983045:TUQ983047 UEL983045:UEM983047 UOH983045:UOI983047 UYD983045:UYE983047 VHZ983045:VIA983047 VRV983045:VRW983047 WBR983045:WBS983047 WLN983045:WLO983047 B5:C7" xr:uid="{00000000-0002-0000-0A00-000000000000}">
      <formula1>-100000000</formula1>
      <formula2>100000000</formula2>
    </dataValidation>
  </dataValidations>
  <printOptions horizontalCentered="1"/>
  <pageMargins left="0.74803149606299213" right="0.74803149606299213" top="0.51181102362204722" bottom="0.39370078740157483" header="0.31496062992125984" footer="0.15748031496062992"/>
  <pageSetup paperSize="9" firstPageNumber="46" orientation="landscape" useFirstPageNumber="1" r:id="rId1"/>
  <headerFooter alignWithMargins="0"/>
  <rowBreaks count="1" manualBreakCount="1">
    <brk id="24" max="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53"/>
  <sheetViews>
    <sheetView view="pageBreakPreview" workbookViewId="0">
      <selection activeCell="H25" sqref="H25"/>
    </sheetView>
  </sheetViews>
  <sheetFormatPr defaultColWidth="8.75" defaultRowHeight="24.75" customHeight="1"/>
  <cols>
    <col min="1" max="1" width="46.875" style="1" customWidth="1"/>
    <col min="2" max="2" width="12.375" style="1" customWidth="1"/>
    <col min="3" max="3" width="45" style="1" customWidth="1"/>
    <col min="4" max="4" width="12" style="1" customWidth="1"/>
    <col min="5" max="5" width="9" style="1" hidden="1" customWidth="1"/>
    <col min="6" max="32" width="9" style="1" bestFit="1" customWidth="1"/>
    <col min="33" max="256" width="8.75" style="1"/>
    <col min="257" max="257" width="46.875" style="1" customWidth="1"/>
    <col min="258" max="258" width="12.375" style="1" customWidth="1"/>
    <col min="259" max="259" width="45" style="1" customWidth="1"/>
    <col min="260" max="260" width="12" style="1" customWidth="1"/>
    <col min="261" max="261" width="0" style="1" hidden="1" customWidth="1"/>
    <col min="262" max="288" width="9" style="1" bestFit="1" customWidth="1"/>
    <col min="289" max="512" width="8.75" style="1"/>
    <col min="513" max="513" width="46.875" style="1" customWidth="1"/>
    <col min="514" max="514" width="12.375" style="1" customWidth="1"/>
    <col min="515" max="515" width="45" style="1" customWidth="1"/>
    <col min="516" max="516" width="12" style="1" customWidth="1"/>
    <col min="517" max="517" width="0" style="1" hidden="1" customWidth="1"/>
    <col min="518" max="544" width="9" style="1" bestFit="1" customWidth="1"/>
    <col min="545" max="768" width="8.75" style="1"/>
    <col min="769" max="769" width="46.875" style="1" customWidth="1"/>
    <col min="770" max="770" width="12.375" style="1" customWidth="1"/>
    <col min="771" max="771" width="45" style="1" customWidth="1"/>
    <col min="772" max="772" width="12" style="1" customWidth="1"/>
    <col min="773" max="773" width="0" style="1" hidden="1" customWidth="1"/>
    <col min="774" max="800" width="9" style="1" bestFit="1" customWidth="1"/>
    <col min="801" max="1024" width="8.75" style="1"/>
    <col min="1025" max="1025" width="46.875" style="1" customWidth="1"/>
    <col min="1026" max="1026" width="12.375" style="1" customWidth="1"/>
    <col min="1027" max="1027" width="45" style="1" customWidth="1"/>
    <col min="1028" max="1028" width="12" style="1" customWidth="1"/>
    <col min="1029" max="1029" width="0" style="1" hidden="1" customWidth="1"/>
    <col min="1030" max="1056" width="9" style="1" bestFit="1" customWidth="1"/>
    <col min="1057" max="1280" width="8.75" style="1"/>
    <col min="1281" max="1281" width="46.875" style="1" customWidth="1"/>
    <col min="1282" max="1282" width="12.375" style="1" customWidth="1"/>
    <col min="1283" max="1283" width="45" style="1" customWidth="1"/>
    <col min="1284" max="1284" width="12" style="1" customWidth="1"/>
    <col min="1285" max="1285" width="0" style="1" hidden="1" customWidth="1"/>
    <col min="1286" max="1312" width="9" style="1" bestFit="1" customWidth="1"/>
    <col min="1313" max="1536" width="8.75" style="1"/>
    <col min="1537" max="1537" width="46.875" style="1" customWidth="1"/>
    <col min="1538" max="1538" width="12.375" style="1" customWidth="1"/>
    <col min="1539" max="1539" width="45" style="1" customWidth="1"/>
    <col min="1540" max="1540" width="12" style="1" customWidth="1"/>
    <col min="1541" max="1541" width="0" style="1" hidden="1" customWidth="1"/>
    <col min="1542" max="1568" width="9" style="1" bestFit="1" customWidth="1"/>
    <col min="1569" max="1792" width="8.75" style="1"/>
    <col min="1793" max="1793" width="46.875" style="1" customWidth="1"/>
    <col min="1794" max="1794" width="12.375" style="1" customWidth="1"/>
    <col min="1795" max="1795" width="45" style="1" customWidth="1"/>
    <col min="1796" max="1796" width="12" style="1" customWidth="1"/>
    <col min="1797" max="1797" width="0" style="1" hidden="1" customWidth="1"/>
    <col min="1798" max="1824" width="9" style="1" bestFit="1" customWidth="1"/>
    <col min="1825" max="2048" width="8.75" style="1"/>
    <col min="2049" max="2049" width="46.875" style="1" customWidth="1"/>
    <col min="2050" max="2050" width="12.375" style="1" customWidth="1"/>
    <col min="2051" max="2051" width="45" style="1" customWidth="1"/>
    <col min="2052" max="2052" width="12" style="1" customWidth="1"/>
    <col min="2053" max="2053" width="0" style="1" hidden="1" customWidth="1"/>
    <col min="2054" max="2080" width="9" style="1" bestFit="1" customWidth="1"/>
    <col min="2081" max="2304" width="8.75" style="1"/>
    <col min="2305" max="2305" width="46.875" style="1" customWidth="1"/>
    <col min="2306" max="2306" width="12.375" style="1" customWidth="1"/>
    <col min="2307" max="2307" width="45" style="1" customWidth="1"/>
    <col min="2308" max="2308" width="12" style="1" customWidth="1"/>
    <col min="2309" max="2309" width="0" style="1" hidden="1" customWidth="1"/>
    <col min="2310" max="2336" width="9" style="1" bestFit="1" customWidth="1"/>
    <col min="2337" max="2560" width="8.75" style="1"/>
    <col min="2561" max="2561" width="46.875" style="1" customWidth="1"/>
    <col min="2562" max="2562" width="12.375" style="1" customWidth="1"/>
    <col min="2563" max="2563" width="45" style="1" customWidth="1"/>
    <col min="2564" max="2564" width="12" style="1" customWidth="1"/>
    <col min="2565" max="2565" width="0" style="1" hidden="1" customWidth="1"/>
    <col min="2566" max="2592" width="9" style="1" bestFit="1" customWidth="1"/>
    <col min="2593" max="2816" width="8.75" style="1"/>
    <col min="2817" max="2817" width="46.875" style="1" customWidth="1"/>
    <col min="2818" max="2818" width="12.375" style="1" customWidth="1"/>
    <col min="2819" max="2819" width="45" style="1" customWidth="1"/>
    <col min="2820" max="2820" width="12" style="1" customWidth="1"/>
    <col min="2821" max="2821" width="0" style="1" hidden="1" customWidth="1"/>
    <col min="2822" max="2848" width="9" style="1" bestFit="1" customWidth="1"/>
    <col min="2849" max="3072" width="8.75" style="1"/>
    <col min="3073" max="3073" width="46.875" style="1" customWidth="1"/>
    <col min="3074" max="3074" width="12.375" style="1" customWidth="1"/>
    <col min="3075" max="3075" width="45" style="1" customWidth="1"/>
    <col min="3076" max="3076" width="12" style="1" customWidth="1"/>
    <col min="3077" max="3077" width="0" style="1" hidden="1" customWidth="1"/>
    <col min="3078" max="3104" width="9" style="1" bestFit="1" customWidth="1"/>
    <col min="3105" max="3328" width="8.75" style="1"/>
    <col min="3329" max="3329" width="46.875" style="1" customWidth="1"/>
    <col min="3330" max="3330" width="12.375" style="1" customWidth="1"/>
    <col min="3331" max="3331" width="45" style="1" customWidth="1"/>
    <col min="3332" max="3332" width="12" style="1" customWidth="1"/>
    <col min="3333" max="3333" width="0" style="1" hidden="1" customWidth="1"/>
    <col min="3334" max="3360" width="9" style="1" bestFit="1" customWidth="1"/>
    <col min="3361" max="3584" width="8.75" style="1"/>
    <col min="3585" max="3585" width="46.875" style="1" customWidth="1"/>
    <col min="3586" max="3586" width="12.375" style="1" customWidth="1"/>
    <col min="3587" max="3587" width="45" style="1" customWidth="1"/>
    <col min="3588" max="3588" width="12" style="1" customWidth="1"/>
    <col min="3589" max="3589" width="0" style="1" hidden="1" customWidth="1"/>
    <col min="3590" max="3616" width="9" style="1" bestFit="1" customWidth="1"/>
    <col min="3617" max="3840" width="8.75" style="1"/>
    <col min="3841" max="3841" width="46.875" style="1" customWidth="1"/>
    <col min="3842" max="3842" width="12.375" style="1" customWidth="1"/>
    <col min="3843" max="3843" width="45" style="1" customWidth="1"/>
    <col min="3844" max="3844" width="12" style="1" customWidth="1"/>
    <col min="3845" max="3845" width="0" style="1" hidden="1" customWidth="1"/>
    <col min="3846" max="3872" width="9" style="1" bestFit="1" customWidth="1"/>
    <col min="3873" max="4096" width="8.75" style="1"/>
    <col min="4097" max="4097" width="46.875" style="1" customWidth="1"/>
    <col min="4098" max="4098" width="12.375" style="1" customWidth="1"/>
    <col min="4099" max="4099" width="45" style="1" customWidth="1"/>
    <col min="4100" max="4100" width="12" style="1" customWidth="1"/>
    <col min="4101" max="4101" width="0" style="1" hidden="1" customWidth="1"/>
    <col min="4102" max="4128" width="9" style="1" bestFit="1" customWidth="1"/>
    <col min="4129" max="4352" width="8.75" style="1"/>
    <col min="4353" max="4353" width="46.875" style="1" customWidth="1"/>
    <col min="4354" max="4354" width="12.375" style="1" customWidth="1"/>
    <col min="4355" max="4355" width="45" style="1" customWidth="1"/>
    <col min="4356" max="4356" width="12" style="1" customWidth="1"/>
    <col min="4357" max="4357" width="0" style="1" hidden="1" customWidth="1"/>
    <col min="4358" max="4384" width="9" style="1" bestFit="1" customWidth="1"/>
    <col min="4385" max="4608" width="8.75" style="1"/>
    <col min="4609" max="4609" width="46.875" style="1" customWidth="1"/>
    <col min="4610" max="4610" width="12.375" style="1" customWidth="1"/>
    <col min="4611" max="4611" width="45" style="1" customWidth="1"/>
    <col min="4612" max="4612" width="12" style="1" customWidth="1"/>
    <col min="4613" max="4613" width="0" style="1" hidden="1" customWidth="1"/>
    <col min="4614" max="4640" width="9" style="1" bestFit="1" customWidth="1"/>
    <col min="4641" max="4864" width="8.75" style="1"/>
    <col min="4865" max="4865" width="46.875" style="1" customWidth="1"/>
    <col min="4866" max="4866" width="12.375" style="1" customWidth="1"/>
    <col min="4867" max="4867" width="45" style="1" customWidth="1"/>
    <col min="4868" max="4868" width="12" style="1" customWidth="1"/>
    <col min="4869" max="4869" width="0" style="1" hidden="1" customWidth="1"/>
    <col min="4870" max="4896" width="9" style="1" bestFit="1" customWidth="1"/>
    <col min="4897" max="5120" width="8.75" style="1"/>
    <col min="5121" max="5121" width="46.875" style="1" customWidth="1"/>
    <col min="5122" max="5122" width="12.375" style="1" customWidth="1"/>
    <col min="5123" max="5123" width="45" style="1" customWidth="1"/>
    <col min="5124" max="5124" width="12" style="1" customWidth="1"/>
    <col min="5125" max="5125" width="0" style="1" hidden="1" customWidth="1"/>
    <col min="5126" max="5152" width="9" style="1" bestFit="1" customWidth="1"/>
    <col min="5153" max="5376" width="8.75" style="1"/>
    <col min="5377" max="5377" width="46.875" style="1" customWidth="1"/>
    <col min="5378" max="5378" width="12.375" style="1" customWidth="1"/>
    <col min="5379" max="5379" width="45" style="1" customWidth="1"/>
    <col min="5380" max="5380" width="12" style="1" customWidth="1"/>
    <col min="5381" max="5381" width="0" style="1" hidden="1" customWidth="1"/>
    <col min="5382" max="5408" width="9" style="1" bestFit="1" customWidth="1"/>
    <col min="5409" max="5632" width="8.75" style="1"/>
    <col min="5633" max="5633" width="46.875" style="1" customWidth="1"/>
    <col min="5634" max="5634" width="12.375" style="1" customWidth="1"/>
    <col min="5635" max="5635" width="45" style="1" customWidth="1"/>
    <col min="5636" max="5636" width="12" style="1" customWidth="1"/>
    <col min="5637" max="5637" width="0" style="1" hidden="1" customWidth="1"/>
    <col min="5638" max="5664" width="9" style="1" bestFit="1" customWidth="1"/>
    <col min="5665" max="5888" width="8.75" style="1"/>
    <col min="5889" max="5889" width="46.875" style="1" customWidth="1"/>
    <col min="5890" max="5890" width="12.375" style="1" customWidth="1"/>
    <col min="5891" max="5891" width="45" style="1" customWidth="1"/>
    <col min="5892" max="5892" width="12" style="1" customWidth="1"/>
    <col min="5893" max="5893" width="0" style="1" hidden="1" customWidth="1"/>
    <col min="5894" max="5920" width="9" style="1" bestFit="1" customWidth="1"/>
    <col min="5921" max="6144" width="8.75" style="1"/>
    <col min="6145" max="6145" width="46.875" style="1" customWidth="1"/>
    <col min="6146" max="6146" width="12.375" style="1" customWidth="1"/>
    <col min="6147" max="6147" width="45" style="1" customWidth="1"/>
    <col min="6148" max="6148" width="12" style="1" customWidth="1"/>
    <col min="6149" max="6149" width="0" style="1" hidden="1" customWidth="1"/>
    <col min="6150" max="6176" width="9" style="1" bestFit="1" customWidth="1"/>
    <col min="6177" max="6400" width="8.75" style="1"/>
    <col min="6401" max="6401" width="46.875" style="1" customWidth="1"/>
    <col min="6402" max="6402" width="12.375" style="1" customWidth="1"/>
    <col min="6403" max="6403" width="45" style="1" customWidth="1"/>
    <col min="6404" max="6404" width="12" style="1" customWidth="1"/>
    <col min="6405" max="6405" width="0" style="1" hidden="1" customWidth="1"/>
    <col min="6406" max="6432" width="9" style="1" bestFit="1" customWidth="1"/>
    <col min="6433" max="6656" width="8.75" style="1"/>
    <col min="6657" max="6657" width="46.875" style="1" customWidth="1"/>
    <col min="6658" max="6658" width="12.375" style="1" customWidth="1"/>
    <col min="6659" max="6659" width="45" style="1" customWidth="1"/>
    <col min="6660" max="6660" width="12" style="1" customWidth="1"/>
    <col min="6661" max="6661" width="0" style="1" hidden="1" customWidth="1"/>
    <col min="6662" max="6688" width="9" style="1" bestFit="1" customWidth="1"/>
    <col min="6689" max="6912" width="8.75" style="1"/>
    <col min="6913" max="6913" width="46.875" style="1" customWidth="1"/>
    <col min="6914" max="6914" width="12.375" style="1" customWidth="1"/>
    <col min="6915" max="6915" width="45" style="1" customWidth="1"/>
    <col min="6916" max="6916" width="12" style="1" customWidth="1"/>
    <col min="6917" max="6917" width="0" style="1" hidden="1" customWidth="1"/>
    <col min="6918" max="6944" width="9" style="1" bestFit="1" customWidth="1"/>
    <col min="6945" max="7168" width="8.75" style="1"/>
    <col min="7169" max="7169" width="46.875" style="1" customWidth="1"/>
    <col min="7170" max="7170" width="12.375" style="1" customWidth="1"/>
    <col min="7171" max="7171" width="45" style="1" customWidth="1"/>
    <col min="7172" max="7172" width="12" style="1" customWidth="1"/>
    <col min="7173" max="7173" width="0" style="1" hidden="1" customWidth="1"/>
    <col min="7174" max="7200" width="9" style="1" bestFit="1" customWidth="1"/>
    <col min="7201" max="7424" width="8.75" style="1"/>
    <col min="7425" max="7425" width="46.875" style="1" customWidth="1"/>
    <col min="7426" max="7426" width="12.375" style="1" customWidth="1"/>
    <col min="7427" max="7427" width="45" style="1" customWidth="1"/>
    <col min="7428" max="7428" width="12" style="1" customWidth="1"/>
    <col min="7429" max="7429" width="0" style="1" hidden="1" customWidth="1"/>
    <col min="7430" max="7456" width="9" style="1" bestFit="1" customWidth="1"/>
    <col min="7457" max="7680" width="8.75" style="1"/>
    <col min="7681" max="7681" width="46.875" style="1" customWidth="1"/>
    <col min="7682" max="7682" width="12.375" style="1" customWidth="1"/>
    <col min="7683" max="7683" width="45" style="1" customWidth="1"/>
    <col min="7684" max="7684" width="12" style="1" customWidth="1"/>
    <col min="7685" max="7685" width="0" style="1" hidden="1" customWidth="1"/>
    <col min="7686" max="7712" width="9" style="1" bestFit="1" customWidth="1"/>
    <col min="7713" max="7936" width="8.75" style="1"/>
    <col min="7937" max="7937" width="46.875" style="1" customWidth="1"/>
    <col min="7938" max="7938" width="12.375" style="1" customWidth="1"/>
    <col min="7939" max="7939" width="45" style="1" customWidth="1"/>
    <col min="7940" max="7940" width="12" style="1" customWidth="1"/>
    <col min="7941" max="7941" width="0" style="1" hidden="1" customWidth="1"/>
    <col min="7942" max="7968" width="9" style="1" bestFit="1" customWidth="1"/>
    <col min="7969" max="8192" width="8.75" style="1"/>
    <col min="8193" max="8193" width="46.875" style="1" customWidth="1"/>
    <col min="8194" max="8194" width="12.375" style="1" customWidth="1"/>
    <col min="8195" max="8195" width="45" style="1" customWidth="1"/>
    <col min="8196" max="8196" width="12" style="1" customWidth="1"/>
    <col min="8197" max="8197" width="0" style="1" hidden="1" customWidth="1"/>
    <col min="8198" max="8224" width="9" style="1" bestFit="1" customWidth="1"/>
    <col min="8225" max="8448" width="8.75" style="1"/>
    <col min="8449" max="8449" width="46.875" style="1" customWidth="1"/>
    <col min="8450" max="8450" width="12.375" style="1" customWidth="1"/>
    <col min="8451" max="8451" width="45" style="1" customWidth="1"/>
    <col min="8452" max="8452" width="12" style="1" customWidth="1"/>
    <col min="8453" max="8453" width="0" style="1" hidden="1" customWidth="1"/>
    <col min="8454" max="8480" width="9" style="1" bestFit="1" customWidth="1"/>
    <col min="8481" max="8704" width="8.75" style="1"/>
    <col min="8705" max="8705" width="46.875" style="1" customWidth="1"/>
    <col min="8706" max="8706" width="12.375" style="1" customWidth="1"/>
    <col min="8707" max="8707" width="45" style="1" customWidth="1"/>
    <col min="8708" max="8708" width="12" style="1" customWidth="1"/>
    <col min="8709" max="8709" width="0" style="1" hidden="1" customWidth="1"/>
    <col min="8710" max="8736" width="9" style="1" bestFit="1" customWidth="1"/>
    <col min="8737" max="8960" width="8.75" style="1"/>
    <col min="8961" max="8961" width="46.875" style="1" customWidth="1"/>
    <col min="8962" max="8962" width="12.375" style="1" customWidth="1"/>
    <col min="8963" max="8963" width="45" style="1" customWidth="1"/>
    <col min="8964" max="8964" width="12" style="1" customWidth="1"/>
    <col min="8965" max="8965" width="0" style="1" hidden="1" customWidth="1"/>
    <col min="8966" max="8992" width="9" style="1" bestFit="1" customWidth="1"/>
    <col min="8993" max="9216" width="8.75" style="1"/>
    <col min="9217" max="9217" width="46.875" style="1" customWidth="1"/>
    <col min="9218" max="9218" width="12.375" style="1" customWidth="1"/>
    <col min="9219" max="9219" width="45" style="1" customWidth="1"/>
    <col min="9220" max="9220" width="12" style="1" customWidth="1"/>
    <col min="9221" max="9221" width="0" style="1" hidden="1" customWidth="1"/>
    <col min="9222" max="9248" width="9" style="1" bestFit="1" customWidth="1"/>
    <col min="9249" max="9472" width="8.75" style="1"/>
    <col min="9473" max="9473" width="46.875" style="1" customWidth="1"/>
    <col min="9474" max="9474" width="12.375" style="1" customWidth="1"/>
    <col min="9475" max="9475" width="45" style="1" customWidth="1"/>
    <col min="9476" max="9476" width="12" style="1" customWidth="1"/>
    <col min="9477" max="9477" width="0" style="1" hidden="1" customWidth="1"/>
    <col min="9478" max="9504" width="9" style="1" bestFit="1" customWidth="1"/>
    <col min="9505" max="9728" width="8.75" style="1"/>
    <col min="9729" max="9729" width="46.875" style="1" customWidth="1"/>
    <col min="9730" max="9730" width="12.375" style="1" customWidth="1"/>
    <col min="9731" max="9731" width="45" style="1" customWidth="1"/>
    <col min="9732" max="9732" width="12" style="1" customWidth="1"/>
    <col min="9733" max="9733" width="0" style="1" hidden="1" customWidth="1"/>
    <col min="9734" max="9760" width="9" style="1" bestFit="1" customWidth="1"/>
    <col min="9761" max="9984" width="8.75" style="1"/>
    <col min="9985" max="9985" width="46.875" style="1" customWidth="1"/>
    <col min="9986" max="9986" width="12.375" style="1" customWidth="1"/>
    <col min="9987" max="9987" width="45" style="1" customWidth="1"/>
    <col min="9988" max="9988" width="12" style="1" customWidth="1"/>
    <col min="9989" max="9989" width="0" style="1" hidden="1" customWidth="1"/>
    <col min="9990" max="10016" width="9" style="1" bestFit="1" customWidth="1"/>
    <col min="10017" max="10240" width="8.75" style="1"/>
    <col min="10241" max="10241" width="46.875" style="1" customWidth="1"/>
    <col min="10242" max="10242" width="12.375" style="1" customWidth="1"/>
    <col min="10243" max="10243" width="45" style="1" customWidth="1"/>
    <col min="10244" max="10244" width="12" style="1" customWidth="1"/>
    <col min="10245" max="10245" width="0" style="1" hidden="1" customWidth="1"/>
    <col min="10246" max="10272" width="9" style="1" bestFit="1" customWidth="1"/>
    <col min="10273" max="10496" width="8.75" style="1"/>
    <col min="10497" max="10497" width="46.875" style="1" customWidth="1"/>
    <col min="10498" max="10498" width="12.375" style="1" customWidth="1"/>
    <col min="10499" max="10499" width="45" style="1" customWidth="1"/>
    <col min="10500" max="10500" width="12" style="1" customWidth="1"/>
    <col min="10501" max="10501" width="0" style="1" hidden="1" customWidth="1"/>
    <col min="10502" max="10528" width="9" style="1" bestFit="1" customWidth="1"/>
    <col min="10529" max="10752" width="8.75" style="1"/>
    <col min="10753" max="10753" width="46.875" style="1" customWidth="1"/>
    <col min="10754" max="10754" width="12.375" style="1" customWidth="1"/>
    <col min="10755" max="10755" width="45" style="1" customWidth="1"/>
    <col min="10756" max="10756" width="12" style="1" customWidth="1"/>
    <col min="10757" max="10757" width="0" style="1" hidden="1" customWidth="1"/>
    <col min="10758" max="10784" width="9" style="1" bestFit="1" customWidth="1"/>
    <col min="10785" max="11008" width="8.75" style="1"/>
    <col min="11009" max="11009" width="46.875" style="1" customWidth="1"/>
    <col min="11010" max="11010" width="12.375" style="1" customWidth="1"/>
    <col min="11011" max="11011" width="45" style="1" customWidth="1"/>
    <col min="11012" max="11012" width="12" style="1" customWidth="1"/>
    <col min="11013" max="11013" width="0" style="1" hidden="1" customWidth="1"/>
    <col min="11014" max="11040" width="9" style="1" bestFit="1" customWidth="1"/>
    <col min="11041" max="11264" width="8.75" style="1"/>
    <col min="11265" max="11265" width="46.875" style="1" customWidth="1"/>
    <col min="11266" max="11266" width="12.375" style="1" customWidth="1"/>
    <col min="11267" max="11267" width="45" style="1" customWidth="1"/>
    <col min="11268" max="11268" width="12" style="1" customWidth="1"/>
    <col min="11269" max="11269" width="0" style="1" hidden="1" customWidth="1"/>
    <col min="11270" max="11296" width="9" style="1" bestFit="1" customWidth="1"/>
    <col min="11297" max="11520" width="8.75" style="1"/>
    <col min="11521" max="11521" width="46.875" style="1" customWidth="1"/>
    <col min="11522" max="11522" width="12.375" style="1" customWidth="1"/>
    <col min="11523" max="11523" width="45" style="1" customWidth="1"/>
    <col min="11524" max="11524" width="12" style="1" customWidth="1"/>
    <col min="11525" max="11525" width="0" style="1" hidden="1" customWidth="1"/>
    <col min="11526" max="11552" width="9" style="1" bestFit="1" customWidth="1"/>
    <col min="11553" max="11776" width="8.75" style="1"/>
    <col min="11777" max="11777" width="46.875" style="1" customWidth="1"/>
    <col min="11778" max="11778" width="12.375" style="1" customWidth="1"/>
    <col min="11779" max="11779" width="45" style="1" customWidth="1"/>
    <col min="11780" max="11780" width="12" style="1" customWidth="1"/>
    <col min="11781" max="11781" width="0" style="1" hidden="1" customWidth="1"/>
    <col min="11782" max="11808" width="9" style="1" bestFit="1" customWidth="1"/>
    <col min="11809" max="12032" width="8.75" style="1"/>
    <col min="12033" max="12033" width="46.875" style="1" customWidth="1"/>
    <col min="12034" max="12034" width="12.375" style="1" customWidth="1"/>
    <col min="12035" max="12035" width="45" style="1" customWidth="1"/>
    <col min="12036" max="12036" width="12" style="1" customWidth="1"/>
    <col min="12037" max="12037" width="0" style="1" hidden="1" customWidth="1"/>
    <col min="12038" max="12064" width="9" style="1" bestFit="1" customWidth="1"/>
    <col min="12065" max="12288" width="8.75" style="1"/>
    <col min="12289" max="12289" width="46.875" style="1" customWidth="1"/>
    <col min="12290" max="12290" width="12.375" style="1" customWidth="1"/>
    <col min="12291" max="12291" width="45" style="1" customWidth="1"/>
    <col min="12292" max="12292" width="12" style="1" customWidth="1"/>
    <col min="12293" max="12293" width="0" style="1" hidden="1" customWidth="1"/>
    <col min="12294" max="12320" width="9" style="1" bestFit="1" customWidth="1"/>
    <col min="12321" max="12544" width="8.75" style="1"/>
    <col min="12545" max="12545" width="46.875" style="1" customWidth="1"/>
    <col min="12546" max="12546" width="12.375" style="1" customWidth="1"/>
    <col min="12547" max="12547" width="45" style="1" customWidth="1"/>
    <col min="12548" max="12548" width="12" style="1" customWidth="1"/>
    <col min="12549" max="12549" width="0" style="1" hidden="1" customWidth="1"/>
    <col min="12550" max="12576" width="9" style="1" bestFit="1" customWidth="1"/>
    <col min="12577" max="12800" width="8.75" style="1"/>
    <col min="12801" max="12801" width="46.875" style="1" customWidth="1"/>
    <col min="12802" max="12802" width="12.375" style="1" customWidth="1"/>
    <col min="12803" max="12803" width="45" style="1" customWidth="1"/>
    <col min="12804" max="12804" width="12" style="1" customWidth="1"/>
    <col min="12805" max="12805" width="0" style="1" hidden="1" customWidth="1"/>
    <col min="12806" max="12832" width="9" style="1" bestFit="1" customWidth="1"/>
    <col min="12833" max="13056" width="8.75" style="1"/>
    <col min="13057" max="13057" width="46.875" style="1" customWidth="1"/>
    <col min="13058" max="13058" width="12.375" style="1" customWidth="1"/>
    <col min="13059" max="13059" width="45" style="1" customWidth="1"/>
    <col min="13060" max="13060" width="12" style="1" customWidth="1"/>
    <col min="13061" max="13061" width="0" style="1" hidden="1" customWidth="1"/>
    <col min="13062" max="13088" width="9" style="1" bestFit="1" customWidth="1"/>
    <col min="13089" max="13312" width="8.75" style="1"/>
    <col min="13313" max="13313" width="46.875" style="1" customWidth="1"/>
    <col min="13314" max="13314" width="12.375" style="1" customWidth="1"/>
    <col min="13315" max="13315" width="45" style="1" customWidth="1"/>
    <col min="13316" max="13316" width="12" style="1" customWidth="1"/>
    <col min="13317" max="13317" width="0" style="1" hidden="1" customWidth="1"/>
    <col min="13318" max="13344" width="9" style="1" bestFit="1" customWidth="1"/>
    <col min="13345" max="13568" width="8.75" style="1"/>
    <col min="13569" max="13569" width="46.875" style="1" customWidth="1"/>
    <col min="13570" max="13570" width="12.375" style="1" customWidth="1"/>
    <col min="13571" max="13571" width="45" style="1" customWidth="1"/>
    <col min="13572" max="13572" width="12" style="1" customWidth="1"/>
    <col min="13573" max="13573" width="0" style="1" hidden="1" customWidth="1"/>
    <col min="13574" max="13600" width="9" style="1" bestFit="1" customWidth="1"/>
    <col min="13601" max="13824" width="8.75" style="1"/>
    <col min="13825" max="13825" width="46.875" style="1" customWidth="1"/>
    <col min="13826" max="13826" width="12.375" style="1" customWidth="1"/>
    <col min="13827" max="13827" width="45" style="1" customWidth="1"/>
    <col min="13828" max="13828" width="12" style="1" customWidth="1"/>
    <col min="13829" max="13829" width="0" style="1" hidden="1" customWidth="1"/>
    <col min="13830" max="13856" width="9" style="1" bestFit="1" customWidth="1"/>
    <col min="13857" max="14080" width="8.75" style="1"/>
    <col min="14081" max="14081" width="46.875" style="1" customWidth="1"/>
    <col min="14082" max="14082" width="12.375" style="1" customWidth="1"/>
    <col min="14083" max="14083" width="45" style="1" customWidth="1"/>
    <col min="14084" max="14084" width="12" style="1" customWidth="1"/>
    <col min="14085" max="14085" width="0" style="1" hidden="1" customWidth="1"/>
    <col min="14086" max="14112" width="9" style="1" bestFit="1" customWidth="1"/>
    <col min="14113" max="14336" width="8.75" style="1"/>
    <col min="14337" max="14337" width="46.875" style="1" customWidth="1"/>
    <col min="14338" max="14338" width="12.375" style="1" customWidth="1"/>
    <col min="14339" max="14339" width="45" style="1" customWidth="1"/>
    <col min="14340" max="14340" width="12" style="1" customWidth="1"/>
    <col min="14341" max="14341" width="0" style="1" hidden="1" customWidth="1"/>
    <col min="14342" max="14368" width="9" style="1" bestFit="1" customWidth="1"/>
    <col min="14369" max="14592" width="8.75" style="1"/>
    <col min="14593" max="14593" width="46.875" style="1" customWidth="1"/>
    <col min="14594" max="14594" width="12.375" style="1" customWidth="1"/>
    <col min="14595" max="14595" width="45" style="1" customWidth="1"/>
    <col min="14596" max="14596" width="12" style="1" customWidth="1"/>
    <col min="14597" max="14597" width="0" style="1" hidden="1" customWidth="1"/>
    <col min="14598" max="14624" width="9" style="1" bestFit="1" customWidth="1"/>
    <col min="14625" max="14848" width="8.75" style="1"/>
    <col min="14849" max="14849" width="46.875" style="1" customWidth="1"/>
    <col min="14850" max="14850" width="12.375" style="1" customWidth="1"/>
    <col min="14851" max="14851" width="45" style="1" customWidth="1"/>
    <col min="14852" max="14852" width="12" style="1" customWidth="1"/>
    <col min="14853" max="14853" width="0" style="1" hidden="1" customWidth="1"/>
    <col min="14854" max="14880" width="9" style="1" bestFit="1" customWidth="1"/>
    <col min="14881" max="15104" width="8.75" style="1"/>
    <col min="15105" max="15105" width="46.875" style="1" customWidth="1"/>
    <col min="15106" max="15106" width="12.375" style="1" customWidth="1"/>
    <col min="15107" max="15107" width="45" style="1" customWidth="1"/>
    <col min="15108" max="15108" width="12" style="1" customWidth="1"/>
    <col min="15109" max="15109" width="0" style="1" hidden="1" customWidth="1"/>
    <col min="15110" max="15136" width="9" style="1" bestFit="1" customWidth="1"/>
    <col min="15137" max="15360" width="8.75" style="1"/>
    <col min="15361" max="15361" width="46.875" style="1" customWidth="1"/>
    <col min="15362" max="15362" width="12.375" style="1" customWidth="1"/>
    <col min="15363" max="15363" width="45" style="1" customWidth="1"/>
    <col min="15364" max="15364" width="12" style="1" customWidth="1"/>
    <col min="15365" max="15365" width="0" style="1" hidden="1" customWidth="1"/>
    <col min="15366" max="15392" width="9" style="1" bestFit="1" customWidth="1"/>
    <col min="15393" max="15616" width="8.75" style="1"/>
    <col min="15617" max="15617" width="46.875" style="1" customWidth="1"/>
    <col min="15618" max="15618" width="12.375" style="1" customWidth="1"/>
    <col min="15619" max="15619" width="45" style="1" customWidth="1"/>
    <col min="15620" max="15620" width="12" style="1" customWidth="1"/>
    <col min="15621" max="15621" width="0" style="1" hidden="1" customWidth="1"/>
    <col min="15622" max="15648" width="9" style="1" bestFit="1" customWidth="1"/>
    <col min="15649" max="15872" width="8.75" style="1"/>
    <col min="15873" max="15873" width="46.875" style="1" customWidth="1"/>
    <col min="15874" max="15874" width="12.375" style="1" customWidth="1"/>
    <col min="15875" max="15875" width="45" style="1" customWidth="1"/>
    <col min="15876" max="15876" width="12" style="1" customWidth="1"/>
    <col min="15877" max="15877" width="0" style="1" hidden="1" customWidth="1"/>
    <col min="15878" max="15904" width="9" style="1" bestFit="1" customWidth="1"/>
    <col min="15905" max="16128" width="8.75" style="1"/>
    <col min="16129" max="16129" width="46.875" style="1" customWidth="1"/>
    <col min="16130" max="16130" width="12.375" style="1" customWidth="1"/>
    <col min="16131" max="16131" width="45" style="1" customWidth="1"/>
    <col min="16132" max="16132" width="12" style="1" customWidth="1"/>
    <col min="16133" max="16133" width="0" style="1" hidden="1" customWidth="1"/>
    <col min="16134" max="16160" width="9" style="1" bestFit="1" customWidth="1"/>
    <col min="16161" max="16384" width="8.75" style="1"/>
  </cols>
  <sheetData>
    <row r="1" spans="1:4" s="13" customFormat="1" ht="36.75" customHeight="1">
      <c r="A1" s="191" t="s">
        <v>1238</v>
      </c>
      <c r="B1" s="191"/>
      <c r="C1" s="191"/>
      <c r="D1" s="191"/>
    </row>
    <row r="2" spans="1:4" s="106" customFormat="1" ht="19.5" customHeight="1">
      <c r="A2" s="104"/>
      <c r="B2" s="105"/>
      <c r="D2" s="67" t="s">
        <v>44</v>
      </c>
    </row>
    <row r="3" spans="1:4" s="13" customFormat="1" ht="22.5" customHeight="1">
      <c r="A3" s="131" t="s">
        <v>739</v>
      </c>
      <c r="B3" s="131" t="s">
        <v>1135</v>
      </c>
      <c r="C3" s="131" t="s">
        <v>739</v>
      </c>
      <c r="D3" s="131" t="s">
        <v>1135</v>
      </c>
    </row>
    <row r="4" spans="1:4" s="106" customFormat="1" ht="22.5" customHeight="1">
      <c r="A4" s="21" t="s">
        <v>1136</v>
      </c>
      <c r="B4" s="181">
        <f>[1]本级基金收入!C5</f>
        <v>2000</v>
      </c>
      <c r="C4" s="21" t="s">
        <v>1137</v>
      </c>
      <c r="D4" s="181">
        <v>1550</v>
      </c>
    </row>
    <row r="5" spans="1:4" s="106" customFormat="1" ht="22.5" customHeight="1">
      <c r="A5" s="21" t="s">
        <v>1138</v>
      </c>
      <c r="B5" s="188"/>
      <c r="C5" s="21" t="s">
        <v>1139</v>
      </c>
      <c r="D5" s="188"/>
    </row>
    <row r="6" spans="1:4" s="106" customFormat="1" ht="22.5" customHeight="1">
      <c r="A6" s="21" t="s">
        <v>1140</v>
      </c>
      <c r="B6" s="188"/>
      <c r="C6" s="25" t="s">
        <v>1141</v>
      </c>
      <c r="D6" s="26">
        <v>450</v>
      </c>
    </row>
    <row r="7" spans="1:4" s="106" customFormat="1" ht="22.5" customHeight="1">
      <c r="A7" s="21" t="s">
        <v>1142</v>
      </c>
      <c r="B7" s="188">
        <v>4098</v>
      </c>
      <c r="C7" s="21" t="s">
        <v>1143</v>
      </c>
      <c r="D7" s="21">
        <v>4098</v>
      </c>
    </row>
    <row r="8" spans="1:4" s="106" customFormat="1" ht="22.5" customHeight="1">
      <c r="A8" s="21"/>
      <c r="B8" s="21"/>
      <c r="C8" s="25"/>
      <c r="D8" s="26"/>
    </row>
    <row r="9" spans="1:4" s="106" customFormat="1" ht="22.5" customHeight="1">
      <c r="A9" s="21"/>
      <c r="B9" s="27"/>
      <c r="C9" s="21"/>
      <c r="D9" s="188"/>
    </row>
    <row r="10" spans="1:4" s="106" customFormat="1" ht="22.5" customHeight="1">
      <c r="A10" s="47" t="s">
        <v>705</v>
      </c>
      <c r="B10" s="71">
        <f>SUM(B4:B7)</f>
        <v>6098</v>
      </c>
      <c r="C10" s="47" t="s">
        <v>706</v>
      </c>
      <c r="D10" s="71">
        <f>SUM(D4:D7)</f>
        <v>6098</v>
      </c>
    </row>
    <row r="11" spans="1:4" s="106" customFormat="1" ht="29.25" customHeight="1">
      <c r="A11" s="13"/>
      <c r="B11" s="13"/>
      <c r="C11" s="13"/>
      <c r="D11" s="13"/>
    </row>
    <row r="12" spans="1:4" s="106" customFormat="1" ht="27.75" customHeight="1">
      <c r="A12" s="13"/>
      <c r="B12" s="13"/>
      <c r="C12" s="13"/>
      <c r="D12" s="13"/>
    </row>
    <row r="13" spans="1:4" s="106" customFormat="1" ht="18.75" customHeight="1">
      <c r="A13" s="13"/>
      <c r="B13" s="13"/>
      <c r="C13" s="13"/>
      <c r="D13" s="13"/>
    </row>
    <row r="14" spans="1:4" s="106" customFormat="1" ht="16.5" customHeight="1">
      <c r="A14" s="13"/>
      <c r="B14" s="13"/>
      <c r="C14" s="13"/>
      <c r="D14" s="13"/>
    </row>
    <row r="15" spans="1:4" s="13" customFormat="1" ht="16.5" customHeight="1"/>
    <row r="16" spans="1:4" s="13" customFormat="1" ht="16.5" customHeight="1"/>
    <row r="17" s="13" customFormat="1" ht="24" customHeight="1"/>
    <row r="18" s="13" customFormat="1" ht="24" customHeight="1"/>
    <row r="19" s="13" customFormat="1" ht="24" customHeight="1"/>
    <row r="20" s="13" customFormat="1" ht="24" customHeight="1"/>
    <row r="21" s="13" customFormat="1" ht="24" customHeight="1"/>
    <row r="22" s="13" customFormat="1" ht="24.75" customHeight="1"/>
    <row r="23" s="13" customFormat="1" ht="24.75" customHeight="1"/>
    <row r="24" s="13" customFormat="1" ht="24.75" customHeight="1"/>
    <row r="25" s="13" customFormat="1" ht="24.75" customHeight="1"/>
    <row r="26" s="13" customFormat="1" ht="24.75" customHeight="1"/>
    <row r="27" s="13" customFormat="1" ht="24.75" customHeight="1"/>
    <row r="28" s="13" customFormat="1" ht="24.75" customHeight="1"/>
    <row r="29" s="13" customFormat="1" ht="24.75" customHeight="1"/>
    <row r="30" s="13" customFormat="1" ht="24.75" customHeight="1"/>
    <row r="31" s="13" customFormat="1" ht="24.75" customHeight="1"/>
    <row r="32" s="13" customFormat="1" ht="24.75" customHeight="1"/>
    <row r="33" s="13" customFormat="1" ht="24.75" customHeight="1"/>
    <row r="34" s="13" customFormat="1" ht="24.75" customHeight="1"/>
    <row r="35" s="13" customFormat="1" ht="24.75" customHeight="1"/>
    <row r="36" s="13" customFormat="1" ht="24.75" customHeight="1"/>
    <row r="37" s="13" customFormat="1" ht="24.75" customHeight="1"/>
    <row r="38" s="13" customFormat="1" ht="24.75" customHeight="1"/>
    <row r="39" s="13" customFormat="1" ht="24.75" customHeight="1"/>
    <row r="40" s="13" customFormat="1" ht="24.75" customHeight="1"/>
    <row r="41" s="13" customFormat="1" ht="24.75" customHeight="1"/>
    <row r="42" s="13" customFormat="1" ht="24.75" customHeight="1"/>
    <row r="43" s="13" customFormat="1" ht="24.75" customHeight="1"/>
    <row r="44" s="13" customFormat="1" ht="24.75" customHeight="1"/>
    <row r="45" s="13" customFormat="1" ht="24.75" customHeight="1"/>
    <row r="46" s="13" customFormat="1" ht="24.75" customHeight="1"/>
    <row r="47" s="13" customFormat="1" ht="24.75" customHeight="1"/>
    <row r="48" s="13" customFormat="1" ht="24.75" customHeight="1"/>
    <row r="49" s="13" customFormat="1" ht="24.75" customHeight="1"/>
    <row r="50" s="13" customFormat="1" ht="24.75" customHeight="1"/>
    <row r="51" s="13" customFormat="1" ht="24.75" customHeight="1"/>
    <row r="52" s="13" customFormat="1" ht="24.75" customHeight="1"/>
    <row r="53" s="13" customFormat="1" ht="24.75" customHeight="1"/>
  </sheetData>
  <mergeCells count="1">
    <mergeCell ref="A1:D1"/>
  </mergeCells>
  <phoneticPr fontId="2" type="noConversion"/>
  <printOptions horizontalCentered="1"/>
  <pageMargins left="0.74803149606299213" right="0.74803149606299213" top="0.98425196850393704" bottom="0.98425196850393704" header="0.51181102362204722" footer="0.31496062992125984"/>
  <pageSetup paperSize="9" firstPageNumber="47" orientation="landscape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6"/>
  <sheetViews>
    <sheetView workbookViewId="0">
      <selection activeCell="J23" sqref="J23"/>
    </sheetView>
  </sheetViews>
  <sheetFormatPr defaultColWidth="8" defaultRowHeight="14.25"/>
  <cols>
    <col min="1" max="1" width="24.5" style="112" customWidth="1"/>
    <col min="2" max="2" width="12.875" style="112" customWidth="1"/>
    <col min="3" max="3" width="12.875" style="122" customWidth="1"/>
    <col min="4" max="8" width="12.875" style="112" customWidth="1"/>
    <col min="9" max="16384" width="8" style="112"/>
  </cols>
  <sheetData>
    <row r="1" spans="1:8" ht="31.5">
      <c r="A1" s="219" t="s">
        <v>1239</v>
      </c>
      <c r="B1" s="219"/>
      <c r="C1" s="219"/>
      <c r="D1" s="219"/>
      <c r="E1" s="219"/>
      <c r="F1" s="219"/>
      <c r="G1" s="219"/>
      <c r="H1" s="219"/>
    </row>
    <row r="2" spans="1:8">
      <c r="A2" s="220"/>
      <c r="B2" s="220"/>
      <c r="C2" s="220"/>
    </row>
    <row r="3" spans="1:8">
      <c r="C3" s="113"/>
      <c r="H3" s="113" t="s">
        <v>1155</v>
      </c>
    </row>
    <row r="4" spans="1:8" s="116" customFormat="1">
      <c r="A4" s="114" t="s">
        <v>1156</v>
      </c>
      <c r="B4" s="115" t="s">
        <v>1157</v>
      </c>
      <c r="C4" s="115" t="s">
        <v>1158</v>
      </c>
      <c r="D4" s="115" t="s">
        <v>1159</v>
      </c>
      <c r="E4" s="115" t="s">
        <v>1160</v>
      </c>
      <c r="F4" s="115" t="s">
        <v>1161</v>
      </c>
      <c r="G4" s="115" t="s">
        <v>1162</v>
      </c>
      <c r="H4" s="115" t="s">
        <v>1163</v>
      </c>
    </row>
    <row r="5" spans="1:8" s="119" customFormat="1" ht="20.25">
      <c r="A5" s="117" t="s">
        <v>1164</v>
      </c>
      <c r="B5" s="118">
        <f t="shared" ref="B5:H5" si="0">SUM(B6:B6)</f>
        <v>0</v>
      </c>
      <c r="C5" s="118">
        <f t="shared" si="0"/>
        <v>0</v>
      </c>
      <c r="D5" s="118">
        <f t="shared" si="0"/>
        <v>0</v>
      </c>
      <c r="E5" s="118">
        <f t="shared" si="0"/>
        <v>0</v>
      </c>
      <c r="F5" s="118">
        <f t="shared" si="0"/>
        <v>0</v>
      </c>
      <c r="G5" s="118">
        <f t="shared" si="0"/>
        <v>0</v>
      </c>
      <c r="H5" s="118">
        <f t="shared" si="0"/>
        <v>0</v>
      </c>
    </row>
    <row r="6" spans="1:8" s="116" customFormat="1" ht="20.25">
      <c r="A6" s="120" t="s">
        <v>1165</v>
      </c>
      <c r="B6" s="121">
        <v>0</v>
      </c>
      <c r="C6" s="121">
        <v>0</v>
      </c>
      <c r="D6" s="121">
        <v>0</v>
      </c>
      <c r="E6" s="121">
        <v>0</v>
      </c>
      <c r="F6" s="121">
        <v>0</v>
      </c>
      <c r="G6" s="121">
        <v>0</v>
      </c>
      <c r="H6" s="121">
        <v>0</v>
      </c>
    </row>
  </sheetData>
  <mergeCells count="2">
    <mergeCell ref="A1:H1"/>
    <mergeCell ref="A2:C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V19"/>
  <sheetViews>
    <sheetView showZeros="0" view="pageBreakPreview" topLeftCell="A2" workbookViewId="0">
      <selection activeCell="E26" sqref="E26"/>
    </sheetView>
  </sheetViews>
  <sheetFormatPr defaultColWidth="8.75" defaultRowHeight="14.25"/>
  <cols>
    <col min="1" max="1" width="46.375" style="110" customWidth="1"/>
    <col min="2" max="2" width="17.25" style="107" customWidth="1"/>
    <col min="3" max="4" width="17.25" style="108" customWidth="1"/>
    <col min="5" max="5" width="17.25" style="109" customWidth="1"/>
    <col min="6" max="6" width="10.5" style="110" bestFit="1" customWidth="1"/>
    <col min="7" max="32" width="9" style="110" bestFit="1" customWidth="1"/>
    <col min="33" max="256" width="8.75" style="110"/>
    <col min="257" max="257" width="46.375" style="110" customWidth="1"/>
    <col min="258" max="261" width="17.25" style="110" customWidth="1"/>
    <col min="262" max="262" width="10.5" style="110" bestFit="1" customWidth="1"/>
    <col min="263" max="288" width="9" style="110" bestFit="1" customWidth="1"/>
    <col min="289" max="512" width="8.75" style="110"/>
    <col min="513" max="513" width="46.375" style="110" customWidth="1"/>
    <col min="514" max="517" width="17.25" style="110" customWidth="1"/>
    <col min="518" max="518" width="10.5" style="110" bestFit="1" customWidth="1"/>
    <col min="519" max="544" width="9" style="110" bestFit="1" customWidth="1"/>
    <col min="545" max="768" width="8.75" style="110"/>
    <col min="769" max="769" width="46.375" style="110" customWidth="1"/>
    <col min="770" max="773" width="17.25" style="110" customWidth="1"/>
    <col min="774" max="774" width="10.5" style="110" bestFit="1" customWidth="1"/>
    <col min="775" max="800" width="9" style="110" bestFit="1" customWidth="1"/>
    <col min="801" max="1024" width="8.75" style="110"/>
    <col min="1025" max="1025" width="46.375" style="110" customWidth="1"/>
    <col min="1026" max="1029" width="17.25" style="110" customWidth="1"/>
    <col min="1030" max="1030" width="10.5" style="110" bestFit="1" customWidth="1"/>
    <col min="1031" max="1056" width="9" style="110" bestFit="1" customWidth="1"/>
    <col min="1057" max="1280" width="8.75" style="110"/>
    <col min="1281" max="1281" width="46.375" style="110" customWidth="1"/>
    <col min="1282" max="1285" width="17.25" style="110" customWidth="1"/>
    <col min="1286" max="1286" width="10.5" style="110" bestFit="1" customWidth="1"/>
    <col min="1287" max="1312" width="9" style="110" bestFit="1" customWidth="1"/>
    <col min="1313" max="1536" width="8.75" style="110"/>
    <col min="1537" max="1537" width="46.375" style="110" customWidth="1"/>
    <col min="1538" max="1541" width="17.25" style="110" customWidth="1"/>
    <col min="1542" max="1542" width="10.5" style="110" bestFit="1" customWidth="1"/>
    <col min="1543" max="1568" width="9" style="110" bestFit="1" customWidth="1"/>
    <col min="1569" max="1792" width="8.75" style="110"/>
    <col min="1793" max="1793" width="46.375" style="110" customWidth="1"/>
    <col min="1794" max="1797" width="17.25" style="110" customWidth="1"/>
    <col min="1798" max="1798" width="10.5" style="110" bestFit="1" customWidth="1"/>
    <col min="1799" max="1824" width="9" style="110" bestFit="1" customWidth="1"/>
    <col min="1825" max="2048" width="8.75" style="110"/>
    <col min="2049" max="2049" width="46.375" style="110" customWidth="1"/>
    <col min="2050" max="2053" width="17.25" style="110" customWidth="1"/>
    <col min="2054" max="2054" width="10.5" style="110" bestFit="1" customWidth="1"/>
    <col min="2055" max="2080" width="9" style="110" bestFit="1" customWidth="1"/>
    <col min="2081" max="2304" width="8.75" style="110"/>
    <col min="2305" max="2305" width="46.375" style="110" customWidth="1"/>
    <col min="2306" max="2309" width="17.25" style="110" customWidth="1"/>
    <col min="2310" max="2310" width="10.5" style="110" bestFit="1" customWidth="1"/>
    <col min="2311" max="2336" width="9" style="110" bestFit="1" customWidth="1"/>
    <col min="2337" max="2560" width="8.75" style="110"/>
    <col min="2561" max="2561" width="46.375" style="110" customWidth="1"/>
    <col min="2562" max="2565" width="17.25" style="110" customWidth="1"/>
    <col min="2566" max="2566" width="10.5" style="110" bestFit="1" customWidth="1"/>
    <col min="2567" max="2592" width="9" style="110" bestFit="1" customWidth="1"/>
    <col min="2593" max="2816" width="8.75" style="110"/>
    <col min="2817" max="2817" width="46.375" style="110" customWidth="1"/>
    <col min="2818" max="2821" width="17.25" style="110" customWidth="1"/>
    <col min="2822" max="2822" width="10.5" style="110" bestFit="1" customWidth="1"/>
    <col min="2823" max="2848" width="9" style="110" bestFit="1" customWidth="1"/>
    <col min="2849" max="3072" width="8.75" style="110"/>
    <col min="3073" max="3073" width="46.375" style="110" customWidth="1"/>
    <col min="3074" max="3077" width="17.25" style="110" customWidth="1"/>
    <col min="3078" max="3078" width="10.5" style="110" bestFit="1" customWidth="1"/>
    <col min="3079" max="3104" width="9" style="110" bestFit="1" customWidth="1"/>
    <col min="3105" max="3328" width="8.75" style="110"/>
    <col min="3329" max="3329" width="46.375" style="110" customWidth="1"/>
    <col min="3330" max="3333" width="17.25" style="110" customWidth="1"/>
    <col min="3334" max="3334" width="10.5" style="110" bestFit="1" customWidth="1"/>
    <col min="3335" max="3360" width="9" style="110" bestFit="1" customWidth="1"/>
    <col min="3361" max="3584" width="8.75" style="110"/>
    <col min="3585" max="3585" width="46.375" style="110" customWidth="1"/>
    <col min="3586" max="3589" width="17.25" style="110" customWidth="1"/>
    <col min="3590" max="3590" width="10.5" style="110" bestFit="1" customWidth="1"/>
    <col min="3591" max="3616" width="9" style="110" bestFit="1" customWidth="1"/>
    <col min="3617" max="3840" width="8.75" style="110"/>
    <col min="3841" max="3841" width="46.375" style="110" customWidth="1"/>
    <col min="3842" max="3845" width="17.25" style="110" customWidth="1"/>
    <col min="3846" max="3846" width="10.5" style="110" bestFit="1" customWidth="1"/>
    <col min="3847" max="3872" width="9" style="110" bestFit="1" customWidth="1"/>
    <col min="3873" max="4096" width="8.75" style="110"/>
    <col min="4097" max="4097" width="46.375" style="110" customWidth="1"/>
    <col min="4098" max="4101" width="17.25" style="110" customWidth="1"/>
    <col min="4102" max="4102" width="10.5" style="110" bestFit="1" customWidth="1"/>
    <col min="4103" max="4128" width="9" style="110" bestFit="1" customWidth="1"/>
    <col min="4129" max="4352" width="8.75" style="110"/>
    <col min="4353" max="4353" width="46.375" style="110" customWidth="1"/>
    <col min="4354" max="4357" width="17.25" style="110" customWidth="1"/>
    <col min="4358" max="4358" width="10.5" style="110" bestFit="1" customWidth="1"/>
    <col min="4359" max="4384" width="9" style="110" bestFit="1" customWidth="1"/>
    <col min="4385" max="4608" width="8.75" style="110"/>
    <col min="4609" max="4609" width="46.375" style="110" customWidth="1"/>
    <col min="4610" max="4613" width="17.25" style="110" customWidth="1"/>
    <col min="4614" max="4614" width="10.5" style="110" bestFit="1" customWidth="1"/>
    <col min="4615" max="4640" width="9" style="110" bestFit="1" customWidth="1"/>
    <col min="4641" max="4864" width="8.75" style="110"/>
    <col min="4865" max="4865" width="46.375" style="110" customWidth="1"/>
    <col min="4866" max="4869" width="17.25" style="110" customWidth="1"/>
    <col min="4870" max="4870" width="10.5" style="110" bestFit="1" customWidth="1"/>
    <col min="4871" max="4896" width="9" style="110" bestFit="1" customWidth="1"/>
    <col min="4897" max="5120" width="8.75" style="110"/>
    <col min="5121" max="5121" width="46.375" style="110" customWidth="1"/>
    <col min="5122" max="5125" width="17.25" style="110" customWidth="1"/>
    <col min="5126" max="5126" width="10.5" style="110" bestFit="1" customWidth="1"/>
    <col min="5127" max="5152" width="9" style="110" bestFit="1" customWidth="1"/>
    <col min="5153" max="5376" width="8.75" style="110"/>
    <col min="5377" max="5377" width="46.375" style="110" customWidth="1"/>
    <col min="5378" max="5381" width="17.25" style="110" customWidth="1"/>
    <col min="5382" max="5382" width="10.5" style="110" bestFit="1" customWidth="1"/>
    <col min="5383" max="5408" width="9" style="110" bestFit="1" customWidth="1"/>
    <col min="5409" max="5632" width="8.75" style="110"/>
    <col min="5633" max="5633" width="46.375" style="110" customWidth="1"/>
    <col min="5634" max="5637" width="17.25" style="110" customWidth="1"/>
    <col min="5638" max="5638" width="10.5" style="110" bestFit="1" customWidth="1"/>
    <col min="5639" max="5664" width="9" style="110" bestFit="1" customWidth="1"/>
    <col min="5665" max="5888" width="8.75" style="110"/>
    <col min="5889" max="5889" width="46.375" style="110" customWidth="1"/>
    <col min="5890" max="5893" width="17.25" style="110" customWidth="1"/>
    <col min="5894" max="5894" width="10.5" style="110" bestFit="1" customWidth="1"/>
    <col min="5895" max="5920" width="9" style="110" bestFit="1" customWidth="1"/>
    <col min="5921" max="6144" width="8.75" style="110"/>
    <col min="6145" max="6145" width="46.375" style="110" customWidth="1"/>
    <col min="6146" max="6149" width="17.25" style="110" customWidth="1"/>
    <col min="6150" max="6150" width="10.5" style="110" bestFit="1" customWidth="1"/>
    <col min="6151" max="6176" width="9" style="110" bestFit="1" customWidth="1"/>
    <col min="6177" max="6400" width="8.75" style="110"/>
    <col min="6401" max="6401" width="46.375" style="110" customWidth="1"/>
    <col min="6402" max="6405" width="17.25" style="110" customWidth="1"/>
    <col min="6406" max="6406" width="10.5" style="110" bestFit="1" customWidth="1"/>
    <col min="6407" max="6432" width="9" style="110" bestFit="1" customWidth="1"/>
    <col min="6433" max="6656" width="8.75" style="110"/>
    <col min="6657" max="6657" width="46.375" style="110" customWidth="1"/>
    <col min="6658" max="6661" width="17.25" style="110" customWidth="1"/>
    <col min="6662" max="6662" width="10.5" style="110" bestFit="1" customWidth="1"/>
    <col min="6663" max="6688" width="9" style="110" bestFit="1" customWidth="1"/>
    <col min="6689" max="6912" width="8.75" style="110"/>
    <col min="6913" max="6913" width="46.375" style="110" customWidth="1"/>
    <col min="6914" max="6917" width="17.25" style="110" customWidth="1"/>
    <col min="6918" max="6918" width="10.5" style="110" bestFit="1" customWidth="1"/>
    <col min="6919" max="6944" width="9" style="110" bestFit="1" customWidth="1"/>
    <col min="6945" max="7168" width="8.75" style="110"/>
    <col min="7169" max="7169" width="46.375" style="110" customWidth="1"/>
    <col min="7170" max="7173" width="17.25" style="110" customWidth="1"/>
    <col min="7174" max="7174" width="10.5" style="110" bestFit="1" customWidth="1"/>
    <col min="7175" max="7200" width="9" style="110" bestFit="1" customWidth="1"/>
    <col min="7201" max="7424" width="8.75" style="110"/>
    <col min="7425" max="7425" width="46.375" style="110" customWidth="1"/>
    <col min="7426" max="7429" width="17.25" style="110" customWidth="1"/>
    <col min="7430" max="7430" width="10.5" style="110" bestFit="1" customWidth="1"/>
    <col min="7431" max="7456" width="9" style="110" bestFit="1" customWidth="1"/>
    <col min="7457" max="7680" width="8.75" style="110"/>
    <col min="7681" max="7681" width="46.375" style="110" customWidth="1"/>
    <col min="7682" max="7685" width="17.25" style="110" customWidth="1"/>
    <col min="7686" max="7686" width="10.5" style="110" bestFit="1" customWidth="1"/>
    <col min="7687" max="7712" width="9" style="110" bestFit="1" customWidth="1"/>
    <col min="7713" max="7936" width="8.75" style="110"/>
    <col min="7937" max="7937" width="46.375" style="110" customWidth="1"/>
    <col min="7938" max="7941" width="17.25" style="110" customWidth="1"/>
    <col min="7942" max="7942" width="10.5" style="110" bestFit="1" customWidth="1"/>
    <col min="7943" max="7968" width="9" style="110" bestFit="1" customWidth="1"/>
    <col min="7969" max="8192" width="8.75" style="110"/>
    <col min="8193" max="8193" width="46.375" style="110" customWidth="1"/>
    <col min="8194" max="8197" width="17.25" style="110" customWidth="1"/>
    <col min="8198" max="8198" width="10.5" style="110" bestFit="1" customWidth="1"/>
    <col min="8199" max="8224" width="9" style="110" bestFit="1" customWidth="1"/>
    <col min="8225" max="8448" width="8.75" style="110"/>
    <col min="8449" max="8449" width="46.375" style="110" customWidth="1"/>
    <col min="8450" max="8453" width="17.25" style="110" customWidth="1"/>
    <col min="8454" max="8454" width="10.5" style="110" bestFit="1" customWidth="1"/>
    <col min="8455" max="8480" width="9" style="110" bestFit="1" customWidth="1"/>
    <col min="8481" max="8704" width="8.75" style="110"/>
    <col min="8705" max="8705" width="46.375" style="110" customWidth="1"/>
    <col min="8706" max="8709" width="17.25" style="110" customWidth="1"/>
    <col min="8710" max="8710" width="10.5" style="110" bestFit="1" customWidth="1"/>
    <col min="8711" max="8736" width="9" style="110" bestFit="1" customWidth="1"/>
    <col min="8737" max="8960" width="8.75" style="110"/>
    <col min="8961" max="8961" width="46.375" style="110" customWidth="1"/>
    <col min="8962" max="8965" width="17.25" style="110" customWidth="1"/>
    <col min="8966" max="8966" width="10.5" style="110" bestFit="1" customWidth="1"/>
    <col min="8967" max="8992" width="9" style="110" bestFit="1" customWidth="1"/>
    <col min="8993" max="9216" width="8.75" style="110"/>
    <col min="9217" max="9217" width="46.375" style="110" customWidth="1"/>
    <col min="9218" max="9221" width="17.25" style="110" customWidth="1"/>
    <col min="9222" max="9222" width="10.5" style="110" bestFit="1" customWidth="1"/>
    <col min="9223" max="9248" width="9" style="110" bestFit="1" customWidth="1"/>
    <col min="9249" max="9472" width="8.75" style="110"/>
    <col min="9473" max="9473" width="46.375" style="110" customWidth="1"/>
    <col min="9474" max="9477" width="17.25" style="110" customWidth="1"/>
    <col min="9478" max="9478" width="10.5" style="110" bestFit="1" customWidth="1"/>
    <col min="9479" max="9504" width="9" style="110" bestFit="1" customWidth="1"/>
    <col min="9505" max="9728" width="8.75" style="110"/>
    <col min="9729" max="9729" width="46.375" style="110" customWidth="1"/>
    <col min="9730" max="9733" width="17.25" style="110" customWidth="1"/>
    <col min="9734" max="9734" width="10.5" style="110" bestFit="1" customWidth="1"/>
    <col min="9735" max="9760" width="9" style="110" bestFit="1" customWidth="1"/>
    <col min="9761" max="9984" width="8.75" style="110"/>
    <col min="9985" max="9985" width="46.375" style="110" customWidth="1"/>
    <col min="9986" max="9989" width="17.25" style="110" customWidth="1"/>
    <col min="9990" max="9990" width="10.5" style="110" bestFit="1" customWidth="1"/>
    <col min="9991" max="10016" width="9" style="110" bestFit="1" customWidth="1"/>
    <col min="10017" max="10240" width="8.75" style="110"/>
    <col min="10241" max="10241" width="46.375" style="110" customWidth="1"/>
    <col min="10242" max="10245" width="17.25" style="110" customWidth="1"/>
    <col min="10246" max="10246" width="10.5" style="110" bestFit="1" customWidth="1"/>
    <col min="10247" max="10272" width="9" style="110" bestFit="1" customWidth="1"/>
    <col min="10273" max="10496" width="8.75" style="110"/>
    <col min="10497" max="10497" width="46.375" style="110" customWidth="1"/>
    <col min="10498" max="10501" width="17.25" style="110" customWidth="1"/>
    <col min="10502" max="10502" width="10.5" style="110" bestFit="1" customWidth="1"/>
    <col min="10503" max="10528" width="9" style="110" bestFit="1" customWidth="1"/>
    <col min="10529" max="10752" width="8.75" style="110"/>
    <col min="10753" max="10753" width="46.375" style="110" customWidth="1"/>
    <col min="10754" max="10757" width="17.25" style="110" customWidth="1"/>
    <col min="10758" max="10758" width="10.5" style="110" bestFit="1" customWidth="1"/>
    <col min="10759" max="10784" width="9" style="110" bestFit="1" customWidth="1"/>
    <col min="10785" max="11008" width="8.75" style="110"/>
    <col min="11009" max="11009" width="46.375" style="110" customWidth="1"/>
    <col min="11010" max="11013" width="17.25" style="110" customWidth="1"/>
    <col min="11014" max="11014" width="10.5" style="110" bestFit="1" customWidth="1"/>
    <col min="11015" max="11040" width="9" style="110" bestFit="1" customWidth="1"/>
    <col min="11041" max="11264" width="8.75" style="110"/>
    <col min="11265" max="11265" width="46.375" style="110" customWidth="1"/>
    <col min="11266" max="11269" width="17.25" style="110" customWidth="1"/>
    <col min="11270" max="11270" width="10.5" style="110" bestFit="1" customWidth="1"/>
    <col min="11271" max="11296" width="9" style="110" bestFit="1" customWidth="1"/>
    <col min="11297" max="11520" width="8.75" style="110"/>
    <col min="11521" max="11521" width="46.375" style="110" customWidth="1"/>
    <col min="11522" max="11525" width="17.25" style="110" customWidth="1"/>
    <col min="11526" max="11526" width="10.5" style="110" bestFit="1" customWidth="1"/>
    <col min="11527" max="11552" width="9" style="110" bestFit="1" customWidth="1"/>
    <col min="11553" max="11776" width="8.75" style="110"/>
    <col min="11777" max="11777" width="46.375" style="110" customWidth="1"/>
    <col min="11778" max="11781" width="17.25" style="110" customWidth="1"/>
    <col min="11782" max="11782" width="10.5" style="110" bestFit="1" customWidth="1"/>
    <col min="11783" max="11808" width="9" style="110" bestFit="1" customWidth="1"/>
    <col min="11809" max="12032" width="8.75" style="110"/>
    <col min="12033" max="12033" width="46.375" style="110" customWidth="1"/>
    <col min="12034" max="12037" width="17.25" style="110" customWidth="1"/>
    <col min="12038" max="12038" width="10.5" style="110" bestFit="1" customWidth="1"/>
    <col min="12039" max="12064" width="9" style="110" bestFit="1" customWidth="1"/>
    <col min="12065" max="12288" width="8.75" style="110"/>
    <col min="12289" max="12289" width="46.375" style="110" customWidth="1"/>
    <col min="12290" max="12293" width="17.25" style="110" customWidth="1"/>
    <col min="12294" max="12294" width="10.5" style="110" bestFit="1" customWidth="1"/>
    <col min="12295" max="12320" width="9" style="110" bestFit="1" customWidth="1"/>
    <col min="12321" max="12544" width="8.75" style="110"/>
    <col min="12545" max="12545" width="46.375" style="110" customWidth="1"/>
    <col min="12546" max="12549" width="17.25" style="110" customWidth="1"/>
    <col min="12550" max="12550" width="10.5" style="110" bestFit="1" customWidth="1"/>
    <col min="12551" max="12576" width="9" style="110" bestFit="1" customWidth="1"/>
    <col min="12577" max="12800" width="8.75" style="110"/>
    <col min="12801" max="12801" width="46.375" style="110" customWidth="1"/>
    <col min="12802" max="12805" width="17.25" style="110" customWidth="1"/>
    <col min="12806" max="12806" width="10.5" style="110" bestFit="1" customWidth="1"/>
    <col min="12807" max="12832" width="9" style="110" bestFit="1" customWidth="1"/>
    <col min="12833" max="13056" width="8.75" style="110"/>
    <col min="13057" max="13057" width="46.375" style="110" customWidth="1"/>
    <col min="13058" max="13061" width="17.25" style="110" customWidth="1"/>
    <col min="13062" max="13062" width="10.5" style="110" bestFit="1" customWidth="1"/>
    <col min="13063" max="13088" width="9" style="110" bestFit="1" customWidth="1"/>
    <col min="13089" max="13312" width="8.75" style="110"/>
    <col min="13313" max="13313" width="46.375" style="110" customWidth="1"/>
    <col min="13314" max="13317" width="17.25" style="110" customWidth="1"/>
    <col min="13318" max="13318" width="10.5" style="110" bestFit="1" customWidth="1"/>
    <col min="13319" max="13344" width="9" style="110" bestFit="1" customWidth="1"/>
    <col min="13345" max="13568" width="8.75" style="110"/>
    <col min="13569" max="13569" width="46.375" style="110" customWidth="1"/>
    <col min="13570" max="13573" width="17.25" style="110" customWidth="1"/>
    <col min="13574" max="13574" width="10.5" style="110" bestFit="1" customWidth="1"/>
    <col min="13575" max="13600" width="9" style="110" bestFit="1" customWidth="1"/>
    <col min="13601" max="13824" width="8.75" style="110"/>
    <col min="13825" max="13825" width="46.375" style="110" customWidth="1"/>
    <col min="13826" max="13829" width="17.25" style="110" customWidth="1"/>
    <col min="13830" max="13830" width="10.5" style="110" bestFit="1" customWidth="1"/>
    <col min="13831" max="13856" width="9" style="110" bestFit="1" customWidth="1"/>
    <col min="13857" max="14080" width="8.75" style="110"/>
    <col min="14081" max="14081" width="46.375" style="110" customWidth="1"/>
    <col min="14082" max="14085" width="17.25" style="110" customWidth="1"/>
    <col min="14086" max="14086" width="10.5" style="110" bestFit="1" customWidth="1"/>
    <col min="14087" max="14112" width="9" style="110" bestFit="1" customWidth="1"/>
    <col min="14113" max="14336" width="8.75" style="110"/>
    <col min="14337" max="14337" width="46.375" style="110" customWidth="1"/>
    <col min="14338" max="14341" width="17.25" style="110" customWidth="1"/>
    <col min="14342" max="14342" width="10.5" style="110" bestFit="1" customWidth="1"/>
    <col min="14343" max="14368" width="9" style="110" bestFit="1" customWidth="1"/>
    <col min="14369" max="14592" width="8.75" style="110"/>
    <col min="14593" max="14593" width="46.375" style="110" customWidth="1"/>
    <col min="14594" max="14597" width="17.25" style="110" customWidth="1"/>
    <col min="14598" max="14598" width="10.5" style="110" bestFit="1" customWidth="1"/>
    <col min="14599" max="14624" width="9" style="110" bestFit="1" customWidth="1"/>
    <col min="14625" max="14848" width="8.75" style="110"/>
    <col min="14849" max="14849" width="46.375" style="110" customWidth="1"/>
    <col min="14850" max="14853" width="17.25" style="110" customWidth="1"/>
    <col min="14854" max="14854" width="10.5" style="110" bestFit="1" customWidth="1"/>
    <col min="14855" max="14880" width="9" style="110" bestFit="1" customWidth="1"/>
    <col min="14881" max="15104" width="8.75" style="110"/>
    <col min="15105" max="15105" width="46.375" style="110" customWidth="1"/>
    <col min="15106" max="15109" width="17.25" style="110" customWidth="1"/>
    <col min="15110" max="15110" width="10.5" style="110" bestFit="1" customWidth="1"/>
    <col min="15111" max="15136" width="9" style="110" bestFit="1" customWidth="1"/>
    <col min="15137" max="15360" width="8.75" style="110"/>
    <col min="15361" max="15361" width="46.375" style="110" customWidth="1"/>
    <col min="15362" max="15365" width="17.25" style="110" customWidth="1"/>
    <col min="15366" max="15366" width="10.5" style="110" bestFit="1" customWidth="1"/>
    <col min="15367" max="15392" width="9" style="110" bestFit="1" customWidth="1"/>
    <col min="15393" max="15616" width="8.75" style="110"/>
    <col min="15617" max="15617" width="46.375" style="110" customWidth="1"/>
    <col min="15618" max="15621" width="17.25" style="110" customWidth="1"/>
    <col min="15622" max="15622" width="10.5" style="110" bestFit="1" customWidth="1"/>
    <col min="15623" max="15648" width="9" style="110" bestFit="1" customWidth="1"/>
    <col min="15649" max="15872" width="8.75" style="110"/>
    <col min="15873" max="15873" width="46.375" style="110" customWidth="1"/>
    <col min="15874" max="15877" width="17.25" style="110" customWidth="1"/>
    <col min="15878" max="15878" width="10.5" style="110" bestFit="1" customWidth="1"/>
    <col min="15879" max="15904" width="9" style="110" bestFit="1" customWidth="1"/>
    <col min="15905" max="16128" width="8.75" style="110"/>
    <col min="16129" max="16129" width="46.375" style="110" customWidth="1"/>
    <col min="16130" max="16133" width="17.25" style="110" customWidth="1"/>
    <col min="16134" max="16134" width="10.5" style="110" bestFit="1" customWidth="1"/>
    <col min="16135" max="16160" width="9" style="110" bestFit="1" customWidth="1"/>
    <col min="16161" max="16384" width="8.75" style="110"/>
  </cols>
  <sheetData>
    <row r="1" spans="1:256" ht="37.9" hidden="1" customHeight="1">
      <c r="A1" s="29"/>
    </row>
    <row r="2" spans="1:256" ht="28.5" customHeight="1">
      <c r="A2" s="221" t="s">
        <v>1240</v>
      </c>
      <c r="B2" s="221"/>
      <c r="C2" s="221"/>
      <c r="D2" s="221"/>
      <c r="E2" s="221"/>
    </row>
    <row r="3" spans="1:256" ht="16.5" customHeight="1">
      <c r="A3" s="29"/>
      <c r="B3" s="189"/>
      <c r="C3" s="69"/>
      <c r="D3" s="69"/>
      <c r="E3" s="68" t="s">
        <v>738</v>
      </c>
    </row>
    <row r="4" spans="1:256" s="11" customFormat="1" ht="24.75" customHeight="1">
      <c r="A4" s="222" t="s">
        <v>739</v>
      </c>
      <c r="B4" s="224" t="s">
        <v>1241</v>
      </c>
      <c r="C4" s="226" t="s">
        <v>1182</v>
      </c>
      <c r="D4" s="228" t="s">
        <v>1242</v>
      </c>
      <c r="E4" s="228"/>
      <c r="F4" s="10"/>
    </row>
    <row r="5" spans="1:256" s="11" customFormat="1" ht="24" customHeight="1">
      <c r="A5" s="223"/>
      <c r="B5" s="225"/>
      <c r="C5" s="227"/>
      <c r="D5" s="190" t="s">
        <v>702</v>
      </c>
      <c r="E5" s="190" t="s">
        <v>740</v>
      </c>
      <c r="F5" s="10"/>
    </row>
    <row r="6" spans="1:256" ht="22.5" customHeight="1">
      <c r="A6" s="30" t="s">
        <v>1144</v>
      </c>
      <c r="B6" s="80">
        <f>SUM(B7,B10,B12,B15,B18)</f>
        <v>12305</v>
      </c>
      <c r="C6" s="80">
        <f>SUM(C7,C10,C12,C15,C18)</f>
        <v>13045</v>
      </c>
      <c r="D6" s="128">
        <f>C6-B6</f>
        <v>740</v>
      </c>
      <c r="E6" s="70">
        <f>IF(B6=0,"",D6/B6*100)</f>
        <v>6.0138155221454692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29"/>
      <c r="CA6" s="129"/>
      <c r="CB6" s="129"/>
      <c r="CC6" s="129"/>
      <c r="CD6" s="129"/>
      <c r="CE6" s="129"/>
      <c r="CF6" s="129"/>
      <c r="CG6" s="129"/>
      <c r="CH6" s="129"/>
      <c r="CI6" s="129"/>
      <c r="CJ6" s="129"/>
      <c r="CK6" s="129"/>
      <c r="CL6" s="129"/>
      <c r="CM6" s="129"/>
      <c r="CN6" s="129"/>
      <c r="CO6" s="129"/>
      <c r="CP6" s="129"/>
      <c r="CQ6" s="129"/>
      <c r="CR6" s="129"/>
      <c r="CS6" s="129"/>
      <c r="CT6" s="129"/>
      <c r="CU6" s="129"/>
      <c r="CV6" s="129"/>
      <c r="CW6" s="129"/>
      <c r="CX6" s="129"/>
      <c r="CY6" s="129"/>
      <c r="CZ6" s="129"/>
      <c r="DA6" s="129"/>
      <c r="DB6" s="129"/>
      <c r="DC6" s="129"/>
      <c r="DD6" s="129"/>
      <c r="DE6" s="129"/>
      <c r="DF6" s="129"/>
      <c r="DG6" s="129"/>
      <c r="DH6" s="129"/>
      <c r="DI6" s="129"/>
      <c r="DJ6" s="129"/>
      <c r="DK6" s="129"/>
      <c r="DL6" s="129"/>
      <c r="DM6" s="129"/>
      <c r="DN6" s="129"/>
      <c r="DO6" s="129"/>
      <c r="DP6" s="129"/>
      <c r="DQ6" s="129"/>
      <c r="DR6" s="129"/>
      <c r="DS6" s="129"/>
      <c r="DT6" s="129"/>
      <c r="DU6" s="129"/>
      <c r="DV6" s="129"/>
      <c r="DW6" s="129"/>
      <c r="DX6" s="129"/>
      <c r="DY6" s="129"/>
      <c r="DZ6" s="129"/>
      <c r="EA6" s="129"/>
      <c r="EB6" s="129"/>
      <c r="EC6" s="129"/>
      <c r="ED6" s="129"/>
      <c r="EE6" s="129"/>
      <c r="EF6" s="129"/>
      <c r="EG6" s="129"/>
      <c r="EH6" s="129"/>
      <c r="EI6" s="129"/>
      <c r="EJ6" s="129"/>
      <c r="EK6" s="129"/>
      <c r="EL6" s="129"/>
      <c r="EM6" s="129"/>
      <c r="EN6" s="129"/>
      <c r="EO6" s="129"/>
      <c r="EP6" s="129"/>
      <c r="EQ6" s="129"/>
      <c r="ER6" s="129"/>
      <c r="ES6" s="129"/>
      <c r="ET6" s="129"/>
      <c r="EU6" s="129"/>
      <c r="EV6" s="129"/>
      <c r="EW6" s="129"/>
      <c r="EX6" s="129"/>
      <c r="EY6" s="129"/>
      <c r="EZ6" s="129"/>
      <c r="FA6" s="129"/>
      <c r="FB6" s="129"/>
      <c r="FC6" s="129"/>
      <c r="FD6" s="129"/>
      <c r="FE6" s="129"/>
      <c r="FF6" s="129"/>
      <c r="FG6" s="129"/>
      <c r="FH6" s="129"/>
      <c r="FI6" s="129"/>
      <c r="FJ6" s="129"/>
      <c r="FK6" s="129"/>
      <c r="FL6" s="129"/>
      <c r="FM6" s="129"/>
      <c r="FN6" s="129"/>
      <c r="FO6" s="129"/>
      <c r="FP6" s="129"/>
      <c r="FQ6" s="129"/>
      <c r="FR6" s="129"/>
      <c r="FS6" s="129"/>
      <c r="FT6" s="129"/>
      <c r="FU6" s="129"/>
      <c r="FV6" s="129"/>
      <c r="FW6" s="129"/>
      <c r="FX6" s="129"/>
      <c r="FY6" s="129"/>
      <c r="FZ6" s="129"/>
      <c r="GA6" s="129"/>
      <c r="GB6" s="129"/>
      <c r="GC6" s="129"/>
      <c r="GD6" s="129"/>
      <c r="GE6" s="129"/>
      <c r="GF6" s="129"/>
      <c r="GG6" s="129"/>
      <c r="GH6" s="129"/>
      <c r="GI6" s="129"/>
      <c r="GJ6" s="129"/>
      <c r="GK6" s="129"/>
      <c r="GL6" s="129"/>
      <c r="GM6" s="129"/>
      <c r="GN6" s="129"/>
      <c r="GO6" s="129"/>
      <c r="GP6" s="129"/>
      <c r="GQ6" s="129"/>
      <c r="GR6" s="129"/>
      <c r="GS6" s="129"/>
      <c r="GT6" s="129"/>
      <c r="GU6" s="129"/>
      <c r="GV6" s="129"/>
      <c r="GW6" s="129"/>
      <c r="GX6" s="129"/>
      <c r="GY6" s="129"/>
      <c r="GZ6" s="129"/>
      <c r="HA6" s="129"/>
      <c r="HB6" s="129"/>
      <c r="HC6" s="129"/>
      <c r="HD6" s="129"/>
      <c r="HE6" s="129"/>
      <c r="HF6" s="129"/>
      <c r="HG6" s="129"/>
      <c r="HH6" s="129"/>
      <c r="HI6" s="129"/>
      <c r="HJ6" s="129"/>
      <c r="HK6" s="129"/>
      <c r="HL6" s="129"/>
      <c r="HM6" s="129"/>
      <c r="HN6" s="129"/>
      <c r="HO6" s="129"/>
      <c r="HP6" s="129"/>
      <c r="HQ6" s="129"/>
      <c r="HR6" s="129"/>
      <c r="HS6" s="129"/>
      <c r="HT6" s="129"/>
      <c r="HU6" s="129"/>
      <c r="HV6" s="129"/>
      <c r="HW6" s="129"/>
      <c r="HX6" s="129"/>
      <c r="HY6" s="129"/>
      <c r="HZ6" s="129"/>
      <c r="IA6" s="129"/>
      <c r="IB6" s="129"/>
      <c r="IC6" s="129"/>
      <c r="ID6" s="129"/>
      <c r="IE6" s="129"/>
      <c r="IF6" s="129"/>
      <c r="IG6" s="129"/>
      <c r="IH6" s="129"/>
      <c r="II6" s="129"/>
      <c r="IJ6" s="129"/>
      <c r="IK6" s="129"/>
      <c r="IL6" s="129"/>
      <c r="IM6" s="129"/>
      <c r="IN6" s="129"/>
      <c r="IO6" s="129"/>
      <c r="IP6" s="129"/>
      <c r="IQ6" s="129"/>
      <c r="IR6" s="129"/>
      <c r="IS6" s="129"/>
      <c r="IT6" s="129"/>
      <c r="IU6" s="129"/>
      <c r="IV6" s="129"/>
    </row>
    <row r="7" spans="1:256" ht="22.5" customHeight="1">
      <c r="A7" s="32" t="s">
        <v>1243</v>
      </c>
      <c r="B7" s="31"/>
      <c r="C7" s="31"/>
      <c r="D7" s="128">
        <f t="shared" ref="D7:D17" si="0">C7-B7</f>
        <v>0</v>
      </c>
      <c r="E7" s="70" t="str">
        <f t="shared" ref="E7:E17" si="1">IF(B7=0,"",D7/B7*100)</f>
        <v/>
      </c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129"/>
      <c r="CI7" s="129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29"/>
      <c r="CU7" s="129"/>
      <c r="CV7" s="129"/>
      <c r="CW7" s="129"/>
      <c r="CX7" s="129"/>
      <c r="CY7" s="129"/>
      <c r="CZ7" s="129"/>
      <c r="DA7" s="129"/>
      <c r="DB7" s="129"/>
      <c r="DC7" s="129"/>
      <c r="DD7" s="129"/>
      <c r="DE7" s="129"/>
      <c r="DF7" s="129"/>
      <c r="DG7" s="129"/>
      <c r="DH7" s="129"/>
      <c r="DI7" s="129"/>
      <c r="DJ7" s="129"/>
      <c r="DK7" s="129"/>
      <c r="DL7" s="129"/>
      <c r="DM7" s="129"/>
      <c r="DN7" s="129"/>
      <c r="DO7" s="129"/>
      <c r="DP7" s="129"/>
      <c r="DQ7" s="129"/>
      <c r="DR7" s="129"/>
      <c r="DS7" s="129"/>
      <c r="DT7" s="129"/>
      <c r="DU7" s="129"/>
      <c r="DV7" s="129"/>
      <c r="DW7" s="129"/>
      <c r="DX7" s="129"/>
      <c r="DY7" s="129"/>
      <c r="DZ7" s="129"/>
      <c r="EA7" s="129"/>
      <c r="EB7" s="129"/>
      <c r="EC7" s="129"/>
      <c r="ED7" s="129"/>
      <c r="EE7" s="129"/>
      <c r="EF7" s="129"/>
      <c r="EG7" s="129"/>
      <c r="EH7" s="129"/>
      <c r="EI7" s="129"/>
      <c r="EJ7" s="129"/>
      <c r="EK7" s="129"/>
      <c r="EL7" s="129"/>
      <c r="EM7" s="129"/>
      <c r="EN7" s="129"/>
      <c r="EO7" s="129"/>
      <c r="EP7" s="129"/>
      <c r="EQ7" s="129"/>
      <c r="ER7" s="129"/>
      <c r="ES7" s="129"/>
      <c r="ET7" s="129"/>
      <c r="EU7" s="129"/>
      <c r="EV7" s="129"/>
      <c r="EW7" s="129"/>
      <c r="EX7" s="129"/>
      <c r="EY7" s="129"/>
      <c r="EZ7" s="129"/>
      <c r="FA7" s="129"/>
      <c r="FB7" s="129"/>
      <c r="FC7" s="129"/>
      <c r="FD7" s="129"/>
      <c r="FE7" s="129"/>
      <c r="FF7" s="129"/>
      <c r="FG7" s="129"/>
      <c r="FH7" s="129"/>
      <c r="FI7" s="129"/>
      <c r="FJ7" s="129"/>
      <c r="FK7" s="129"/>
      <c r="FL7" s="129"/>
      <c r="FM7" s="129"/>
      <c r="FN7" s="129"/>
      <c r="FO7" s="129"/>
      <c r="FP7" s="129"/>
      <c r="FQ7" s="129"/>
      <c r="FR7" s="129"/>
      <c r="FS7" s="129"/>
      <c r="FT7" s="129"/>
      <c r="FU7" s="129"/>
      <c r="FV7" s="129"/>
      <c r="FW7" s="129"/>
      <c r="FX7" s="129"/>
      <c r="FY7" s="129"/>
      <c r="FZ7" s="129"/>
      <c r="GA7" s="129"/>
      <c r="GB7" s="129"/>
      <c r="GC7" s="129"/>
      <c r="GD7" s="129"/>
      <c r="GE7" s="129"/>
      <c r="GF7" s="129"/>
      <c r="GG7" s="129"/>
      <c r="GH7" s="129"/>
      <c r="GI7" s="129"/>
      <c r="GJ7" s="129"/>
      <c r="GK7" s="129"/>
      <c r="GL7" s="129"/>
      <c r="GM7" s="129"/>
      <c r="GN7" s="129"/>
      <c r="GO7" s="129"/>
      <c r="GP7" s="129"/>
      <c r="GQ7" s="129"/>
      <c r="GR7" s="129"/>
      <c r="GS7" s="129"/>
      <c r="GT7" s="129"/>
      <c r="GU7" s="129"/>
      <c r="GV7" s="129"/>
      <c r="GW7" s="129"/>
      <c r="GX7" s="129"/>
      <c r="GY7" s="129"/>
      <c r="GZ7" s="129"/>
      <c r="HA7" s="129"/>
      <c r="HB7" s="129"/>
      <c r="HC7" s="129"/>
      <c r="HD7" s="129"/>
      <c r="HE7" s="129"/>
      <c r="HF7" s="129"/>
      <c r="HG7" s="129"/>
      <c r="HH7" s="129"/>
      <c r="HI7" s="129"/>
      <c r="HJ7" s="129"/>
      <c r="HK7" s="129"/>
      <c r="HL7" s="129"/>
      <c r="HM7" s="129"/>
      <c r="HN7" s="129"/>
      <c r="HO7" s="129"/>
      <c r="HP7" s="129"/>
      <c r="HQ7" s="129"/>
      <c r="HR7" s="129"/>
      <c r="HS7" s="129"/>
      <c r="HT7" s="129"/>
      <c r="HU7" s="129"/>
      <c r="HV7" s="129"/>
      <c r="HW7" s="129"/>
      <c r="HX7" s="129"/>
      <c r="HY7" s="129"/>
      <c r="HZ7" s="129"/>
      <c r="IA7" s="129"/>
      <c r="IB7" s="129"/>
      <c r="IC7" s="129"/>
      <c r="ID7" s="129"/>
      <c r="IE7" s="129"/>
      <c r="IF7" s="129"/>
      <c r="IG7" s="129"/>
      <c r="IH7" s="129"/>
      <c r="II7" s="129"/>
      <c r="IJ7" s="129"/>
      <c r="IK7" s="129"/>
      <c r="IL7" s="129"/>
      <c r="IM7" s="129"/>
      <c r="IN7" s="129"/>
      <c r="IO7" s="129"/>
      <c r="IP7" s="129"/>
      <c r="IQ7" s="129"/>
      <c r="IR7" s="129"/>
      <c r="IS7" s="129"/>
      <c r="IT7" s="129"/>
      <c r="IU7" s="129"/>
      <c r="IV7" s="129"/>
    </row>
    <row r="8" spans="1:256" ht="22.5" customHeight="1">
      <c r="A8" s="32" t="s">
        <v>1145</v>
      </c>
      <c r="B8" s="31"/>
      <c r="C8" s="31"/>
      <c r="D8" s="128">
        <f t="shared" si="0"/>
        <v>0</v>
      </c>
      <c r="E8" s="70" t="str">
        <f t="shared" si="1"/>
        <v/>
      </c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29"/>
      <c r="CF8" s="129"/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129"/>
      <c r="DE8" s="129"/>
      <c r="DF8" s="129"/>
      <c r="DG8" s="129"/>
      <c r="DH8" s="129"/>
      <c r="DI8" s="129"/>
      <c r="DJ8" s="129"/>
      <c r="DK8" s="129"/>
      <c r="DL8" s="129"/>
      <c r="DM8" s="129"/>
      <c r="DN8" s="129"/>
      <c r="DO8" s="129"/>
      <c r="DP8" s="129"/>
      <c r="DQ8" s="129"/>
      <c r="DR8" s="129"/>
      <c r="DS8" s="129"/>
      <c r="DT8" s="129"/>
      <c r="DU8" s="129"/>
      <c r="DV8" s="129"/>
      <c r="DW8" s="129"/>
      <c r="DX8" s="129"/>
      <c r="DY8" s="129"/>
      <c r="DZ8" s="129"/>
      <c r="EA8" s="129"/>
      <c r="EB8" s="129"/>
      <c r="EC8" s="129"/>
      <c r="ED8" s="129"/>
      <c r="EE8" s="129"/>
      <c r="EF8" s="129"/>
      <c r="EG8" s="129"/>
      <c r="EH8" s="129"/>
      <c r="EI8" s="129"/>
      <c r="EJ8" s="129"/>
      <c r="EK8" s="129"/>
      <c r="EL8" s="129"/>
      <c r="EM8" s="129"/>
      <c r="EN8" s="129"/>
      <c r="EO8" s="129"/>
      <c r="EP8" s="129"/>
      <c r="EQ8" s="129"/>
      <c r="ER8" s="129"/>
      <c r="ES8" s="129"/>
      <c r="ET8" s="129"/>
      <c r="EU8" s="129"/>
      <c r="EV8" s="129"/>
      <c r="EW8" s="129"/>
      <c r="EX8" s="129"/>
      <c r="EY8" s="129"/>
      <c r="EZ8" s="129"/>
      <c r="FA8" s="129"/>
      <c r="FB8" s="129"/>
      <c r="FC8" s="129"/>
      <c r="FD8" s="129"/>
      <c r="FE8" s="129"/>
      <c r="FF8" s="129"/>
      <c r="FG8" s="129"/>
      <c r="FH8" s="129"/>
      <c r="FI8" s="129"/>
      <c r="FJ8" s="129"/>
      <c r="FK8" s="129"/>
      <c r="FL8" s="129"/>
      <c r="FM8" s="129"/>
      <c r="FN8" s="129"/>
      <c r="FO8" s="129"/>
      <c r="FP8" s="129"/>
      <c r="FQ8" s="129"/>
      <c r="FR8" s="129"/>
      <c r="FS8" s="129"/>
      <c r="FT8" s="129"/>
      <c r="FU8" s="129"/>
      <c r="FV8" s="129"/>
      <c r="FW8" s="129"/>
      <c r="FX8" s="129"/>
      <c r="FY8" s="129"/>
      <c r="FZ8" s="129"/>
      <c r="GA8" s="129"/>
      <c r="GB8" s="129"/>
      <c r="GC8" s="129"/>
      <c r="GD8" s="129"/>
      <c r="GE8" s="129"/>
      <c r="GF8" s="129"/>
      <c r="GG8" s="129"/>
      <c r="GH8" s="129"/>
      <c r="GI8" s="129"/>
      <c r="GJ8" s="129"/>
      <c r="GK8" s="129"/>
      <c r="GL8" s="129"/>
      <c r="GM8" s="129"/>
      <c r="GN8" s="129"/>
      <c r="GO8" s="129"/>
      <c r="GP8" s="129"/>
      <c r="GQ8" s="129"/>
      <c r="GR8" s="129"/>
      <c r="GS8" s="129"/>
      <c r="GT8" s="129"/>
      <c r="GU8" s="129"/>
      <c r="GV8" s="129"/>
      <c r="GW8" s="129"/>
      <c r="GX8" s="129"/>
      <c r="GY8" s="129"/>
      <c r="GZ8" s="129"/>
      <c r="HA8" s="129"/>
      <c r="HB8" s="129"/>
      <c r="HC8" s="129"/>
      <c r="HD8" s="129"/>
      <c r="HE8" s="129"/>
      <c r="HF8" s="129"/>
      <c r="HG8" s="129"/>
      <c r="HH8" s="129"/>
      <c r="HI8" s="129"/>
      <c r="HJ8" s="129"/>
      <c r="HK8" s="129"/>
      <c r="HL8" s="129"/>
      <c r="HM8" s="129"/>
      <c r="HN8" s="129"/>
      <c r="HO8" s="129"/>
      <c r="HP8" s="129"/>
      <c r="HQ8" s="129"/>
      <c r="HR8" s="129"/>
      <c r="HS8" s="129"/>
      <c r="HT8" s="129"/>
      <c r="HU8" s="129"/>
      <c r="HV8" s="129"/>
      <c r="HW8" s="129"/>
      <c r="HX8" s="129"/>
      <c r="HY8" s="129"/>
      <c r="HZ8" s="129"/>
      <c r="IA8" s="129"/>
      <c r="IB8" s="129"/>
      <c r="IC8" s="129"/>
      <c r="ID8" s="129"/>
      <c r="IE8" s="129"/>
      <c r="IF8" s="129"/>
      <c r="IG8" s="129"/>
      <c r="IH8" s="129"/>
      <c r="II8" s="129"/>
      <c r="IJ8" s="129"/>
      <c r="IK8" s="129"/>
      <c r="IL8" s="129"/>
      <c r="IM8" s="129"/>
      <c r="IN8" s="129"/>
      <c r="IO8" s="129"/>
      <c r="IP8" s="129"/>
      <c r="IQ8" s="129"/>
      <c r="IR8" s="129"/>
      <c r="IS8" s="129"/>
      <c r="IT8" s="129"/>
      <c r="IU8" s="129"/>
      <c r="IV8" s="129"/>
    </row>
    <row r="9" spans="1:256" ht="22.5" customHeight="1">
      <c r="A9" s="32" t="s">
        <v>1146</v>
      </c>
      <c r="B9" s="31"/>
      <c r="C9" s="31"/>
      <c r="D9" s="128">
        <f t="shared" si="0"/>
        <v>0</v>
      </c>
      <c r="E9" s="70" t="str">
        <f t="shared" si="1"/>
        <v/>
      </c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29"/>
      <c r="BV9" s="129"/>
      <c r="BW9" s="129"/>
      <c r="BX9" s="129"/>
      <c r="BY9" s="129"/>
      <c r="BZ9" s="129"/>
      <c r="CA9" s="129"/>
      <c r="CB9" s="129"/>
      <c r="CC9" s="129"/>
      <c r="CD9" s="129"/>
      <c r="CE9" s="129"/>
      <c r="CF9" s="129"/>
      <c r="CG9" s="129"/>
      <c r="CH9" s="129"/>
      <c r="CI9" s="129"/>
      <c r="CJ9" s="129"/>
      <c r="CK9" s="129"/>
      <c r="CL9" s="129"/>
      <c r="CM9" s="129"/>
      <c r="CN9" s="129"/>
      <c r="CO9" s="129"/>
      <c r="CP9" s="129"/>
      <c r="CQ9" s="129"/>
      <c r="CR9" s="129"/>
      <c r="CS9" s="129"/>
      <c r="CT9" s="129"/>
      <c r="CU9" s="129"/>
      <c r="CV9" s="129"/>
      <c r="CW9" s="129"/>
      <c r="CX9" s="129"/>
      <c r="CY9" s="129"/>
      <c r="CZ9" s="129"/>
      <c r="DA9" s="129"/>
      <c r="DB9" s="129"/>
      <c r="DC9" s="129"/>
      <c r="DD9" s="129"/>
      <c r="DE9" s="129"/>
      <c r="DF9" s="129"/>
      <c r="DG9" s="129"/>
      <c r="DH9" s="129"/>
      <c r="DI9" s="129"/>
      <c r="DJ9" s="129"/>
      <c r="DK9" s="129"/>
      <c r="DL9" s="129"/>
      <c r="DM9" s="129"/>
      <c r="DN9" s="129"/>
      <c r="DO9" s="129"/>
      <c r="DP9" s="129"/>
      <c r="DQ9" s="129"/>
      <c r="DR9" s="129"/>
      <c r="DS9" s="129"/>
      <c r="DT9" s="129"/>
      <c r="DU9" s="129"/>
      <c r="DV9" s="129"/>
      <c r="DW9" s="129"/>
      <c r="DX9" s="129"/>
      <c r="DY9" s="129"/>
      <c r="DZ9" s="129"/>
      <c r="EA9" s="129"/>
      <c r="EB9" s="129"/>
      <c r="EC9" s="129"/>
      <c r="ED9" s="129"/>
      <c r="EE9" s="129"/>
      <c r="EF9" s="129"/>
      <c r="EG9" s="129"/>
      <c r="EH9" s="129"/>
      <c r="EI9" s="129"/>
      <c r="EJ9" s="129"/>
      <c r="EK9" s="129"/>
      <c r="EL9" s="129"/>
      <c r="EM9" s="129"/>
      <c r="EN9" s="129"/>
      <c r="EO9" s="129"/>
      <c r="EP9" s="129"/>
      <c r="EQ9" s="129"/>
      <c r="ER9" s="129"/>
      <c r="ES9" s="129"/>
      <c r="ET9" s="129"/>
      <c r="EU9" s="129"/>
      <c r="EV9" s="129"/>
      <c r="EW9" s="129"/>
      <c r="EX9" s="129"/>
      <c r="EY9" s="129"/>
      <c r="EZ9" s="129"/>
      <c r="FA9" s="129"/>
      <c r="FB9" s="129"/>
      <c r="FC9" s="129"/>
      <c r="FD9" s="129"/>
      <c r="FE9" s="129"/>
      <c r="FF9" s="129"/>
      <c r="FG9" s="129"/>
      <c r="FH9" s="129"/>
      <c r="FI9" s="129"/>
      <c r="FJ9" s="129"/>
      <c r="FK9" s="129"/>
      <c r="FL9" s="129"/>
      <c r="FM9" s="129"/>
      <c r="FN9" s="129"/>
      <c r="FO9" s="129"/>
      <c r="FP9" s="129"/>
      <c r="FQ9" s="129"/>
      <c r="FR9" s="129"/>
      <c r="FS9" s="129"/>
      <c r="FT9" s="129"/>
      <c r="FU9" s="129"/>
      <c r="FV9" s="129"/>
      <c r="FW9" s="129"/>
      <c r="FX9" s="129"/>
      <c r="FY9" s="129"/>
      <c r="FZ9" s="129"/>
      <c r="GA9" s="129"/>
      <c r="GB9" s="129"/>
      <c r="GC9" s="129"/>
      <c r="GD9" s="129"/>
      <c r="GE9" s="129"/>
      <c r="GF9" s="129"/>
      <c r="GG9" s="129"/>
      <c r="GH9" s="129"/>
      <c r="GI9" s="129"/>
      <c r="GJ9" s="129"/>
      <c r="GK9" s="129"/>
      <c r="GL9" s="129"/>
      <c r="GM9" s="129"/>
      <c r="GN9" s="129"/>
      <c r="GO9" s="129"/>
      <c r="GP9" s="129"/>
      <c r="GQ9" s="129"/>
      <c r="GR9" s="129"/>
      <c r="GS9" s="129"/>
      <c r="GT9" s="129"/>
      <c r="GU9" s="129"/>
      <c r="GV9" s="129"/>
      <c r="GW9" s="129"/>
      <c r="GX9" s="129"/>
      <c r="GY9" s="129"/>
      <c r="GZ9" s="129"/>
      <c r="HA9" s="129"/>
      <c r="HB9" s="129"/>
      <c r="HC9" s="129"/>
      <c r="HD9" s="129"/>
      <c r="HE9" s="129"/>
      <c r="HF9" s="129"/>
      <c r="HG9" s="129"/>
      <c r="HH9" s="129"/>
      <c r="HI9" s="129"/>
      <c r="HJ9" s="129"/>
      <c r="HK9" s="129"/>
      <c r="HL9" s="129"/>
      <c r="HM9" s="129"/>
      <c r="HN9" s="129"/>
      <c r="HO9" s="129"/>
      <c r="HP9" s="129"/>
      <c r="HQ9" s="129"/>
      <c r="HR9" s="129"/>
      <c r="HS9" s="129"/>
      <c r="HT9" s="129"/>
      <c r="HU9" s="129"/>
      <c r="HV9" s="129"/>
      <c r="HW9" s="129"/>
      <c r="HX9" s="129"/>
      <c r="HY9" s="129"/>
      <c r="HZ9" s="129"/>
      <c r="IA9" s="129"/>
      <c r="IB9" s="129"/>
      <c r="IC9" s="129"/>
      <c r="ID9" s="129"/>
      <c r="IE9" s="129"/>
      <c r="IF9" s="129"/>
      <c r="IG9" s="129"/>
      <c r="IH9" s="129"/>
      <c r="II9" s="129"/>
      <c r="IJ9" s="129"/>
      <c r="IK9" s="129"/>
      <c r="IL9" s="129"/>
      <c r="IM9" s="129"/>
      <c r="IN9" s="129"/>
      <c r="IO9" s="129"/>
      <c r="IP9" s="129"/>
      <c r="IQ9" s="129"/>
      <c r="IR9" s="129"/>
      <c r="IS9" s="129"/>
      <c r="IT9" s="129"/>
      <c r="IU9" s="129"/>
      <c r="IV9" s="129"/>
    </row>
    <row r="10" spans="1:256" ht="22.5" customHeight="1">
      <c r="A10" s="32" t="s">
        <v>1147</v>
      </c>
      <c r="B10" s="31">
        <v>9364</v>
      </c>
      <c r="C10" s="31">
        <v>9937</v>
      </c>
      <c r="D10" s="128">
        <f t="shared" si="0"/>
        <v>573</v>
      </c>
      <c r="E10" s="70">
        <f t="shared" si="1"/>
        <v>6.1191798376762065</v>
      </c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29"/>
      <c r="DI10" s="129"/>
      <c r="DJ10" s="129"/>
      <c r="DK10" s="129"/>
      <c r="DL10" s="129"/>
      <c r="DM10" s="129"/>
      <c r="DN10" s="129"/>
      <c r="DO10" s="129"/>
      <c r="DP10" s="129"/>
      <c r="DQ10" s="129"/>
      <c r="DR10" s="129"/>
      <c r="DS10" s="129"/>
      <c r="DT10" s="129"/>
      <c r="DU10" s="129"/>
      <c r="DV10" s="129"/>
      <c r="DW10" s="129"/>
      <c r="DX10" s="129"/>
      <c r="DY10" s="129"/>
      <c r="DZ10" s="129"/>
      <c r="EA10" s="129"/>
      <c r="EB10" s="129"/>
      <c r="EC10" s="129"/>
      <c r="ED10" s="129"/>
      <c r="EE10" s="129"/>
      <c r="EF10" s="129"/>
      <c r="EG10" s="129"/>
      <c r="EH10" s="129"/>
      <c r="EI10" s="129"/>
      <c r="EJ10" s="129"/>
      <c r="EK10" s="129"/>
      <c r="EL10" s="129"/>
      <c r="EM10" s="129"/>
      <c r="EN10" s="129"/>
      <c r="EO10" s="129"/>
      <c r="EP10" s="129"/>
      <c r="EQ10" s="129"/>
      <c r="ER10" s="129"/>
      <c r="ES10" s="129"/>
      <c r="ET10" s="129"/>
      <c r="EU10" s="129"/>
      <c r="EV10" s="129"/>
      <c r="EW10" s="129"/>
      <c r="EX10" s="129"/>
      <c r="EY10" s="129"/>
      <c r="EZ10" s="129"/>
      <c r="FA10" s="129"/>
      <c r="FB10" s="129"/>
      <c r="FC10" s="129"/>
      <c r="FD10" s="129"/>
      <c r="FE10" s="129"/>
      <c r="FF10" s="129"/>
      <c r="FG10" s="129"/>
      <c r="FH10" s="129"/>
      <c r="FI10" s="129"/>
      <c r="FJ10" s="129"/>
      <c r="FK10" s="129"/>
      <c r="FL10" s="129"/>
      <c r="FM10" s="129"/>
      <c r="FN10" s="129"/>
      <c r="FO10" s="129"/>
      <c r="FP10" s="129"/>
      <c r="FQ10" s="129"/>
      <c r="FR10" s="129"/>
      <c r="FS10" s="129"/>
      <c r="FT10" s="129"/>
      <c r="FU10" s="129"/>
      <c r="FV10" s="129"/>
      <c r="FW10" s="129"/>
      <c r="FX10" s="129"/>
      <c r="FY10" s="129"/>
      <c r="FZ10" s="129"/>
      <c r="GA10" s="129"/>
      <c r="GB10" s="129"/>
      <c r="GC10" s="129"/>
      <c r="GD10" s="129"/>
      <c r="GE10" s="129"/>
      <c r="GF10" s="129"/>
      <c r="GG10" s="129"/>
      <c r="GH10" s="129"/>
      <c r="GI10" s="129"/>
      <c r="GJ10" s="129"/>
      <c r="GK10" s="129"/>
      <c r="GL10" s="129"/>
      <c r="GM10" s="129"/>
      <c r="GN10" s="129"/>
      <c r="GO10" s="129"/>
      <c r="GP10" s="129"/>
      <c r="GQ10" s="129"/>
      <c r="GR10" s="129"/>
      <c r="GS10" s="129"/>
      <c r="GT10" s="129"/>
      <c r="GU10" s="129"/>
      <c r="GV10" s="129"/>
      <c r="GW10" s="129"/>
      <c r="GX10" s="129"/>
      <c r="GY10" s="129"/>
      <c r="GZ10" s="129"/>
      <c r="HA10" s="129"/>
      <c r="HB10" s="129"/>
      <c r="HC10" s="129"/>
      <c r="HD10" s="129"/>
      <c r="HE10" s="129"/>
      <c r="HF10" s="129"/>
      <c r="HG10" s="129"/>
      <c r="HH10" s="129"/>
      <c r="HI10" s="129"/>
      <c r="HJ10" s="129"/>
      <c r="HK10" s="129"/>
      <c r="HL10" s="129"/>
      <c r="HM10" s="129"/>
      <c r="HN10" s="129"/>
      <c r="HO10" s="129"/>
      <c r="HP10" s="129"/>
      <c r="HQ10" s="129"/>
      <c r="HR10" s="129"/>
      <c r="HS10" s="129"/>
      <c r="HT10" s="129"/>
      <c r="HU10" s="129"/>
      <c r="HV10" s="129"/>
      <c r="HW10" s="129"/>
      <c r="HX10" s="129"/>
      <c r="HY10" s="129"/>
      <c r="HZ10" s="129"/>
      <c r="IA10" s="129"/>
      <c r="IB10" s="129"/>
      <c r="IC10" s="129"/>
      <c r="ID10" s="129"/>
      <c r="IE10" s="129"/>
      <c r="IF10" s="129"/>
      <c r="IG10" s="129"/>
      <c r="IH10" s="129"/>
      <c r="II10" s="129"/>
      <c r="IJ10" s="129"/>
      <c r="IK10" s="129"/>
      <c r="IL10" s="129"/>
      <c r="IM10" s="129"/>
      <c r="IN10" s="129"/>
      <c r="IO10" s="129"/>
      <c r="IP10" s="129"/>
      <c r="IQ10" s="129"/>
      <c r="IR10" s="129"/>
      <c r="IS10" s="129"/>
      <c r="IT10" s="129"/>
      <c r="IU10" s="129"/>
      <c r="IV10" s="129"/>
    </row>
    <row r="11" spans="1:256" ht="22.5" customHeight="1">
      <c r="A11" s="32" t="s">
        <v>1145</v>
      </c>
      <c r="B11" s="31">
        <v>5039</v>
      </c>
      <c r="C11" s="31">
        <v>5039</v>
      </c>
      <c r="D11" s="128">
        <f t="shared" si="0"/>
        <v>0</v>
      </c>
      <c r="E11" s="70">
        <f t="shared" si="1"/>
        <v>0</v>
      </c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  <c r="BX11" s="129"/>
      <c r="BY11" s="129"/>
      <c r="BZ11" s="129"/>
      <c r="CA11" s="129"/>
      <c r="CB11" s="129"/>
      <c r="CC11" s="129"/>
      <c r="CD11" s="129"/>
      <c r="CE11" s="129"/>
      <c r="CF11" s="129"/>
      <c r="CG11" s="129"/>
      <c r="CH11" s="129"/>
      <c r="CI11" s="129"/>
      <c r="CJ11" s="129"/>
      <c r="CK11" s="129"/>
      <c r="CL11" s="129"/>
      <c r="CM11" s="129"/>
      <c r="CN11" s="129"/>
      <c r="CO11" s="129"/>
      <c r="CP11" s="129"/>
      <c r="CQ11" s="129"/>
      <c r="CR11" s="129"/>
      <c r="CS11" s="129"/>
      <c r="CT11" s="129"/>
      <c r="CU11" s="129"/>
      <c r="CV11" s="129"/>
      <c r="CW11" s="129"/>
      <c r="CX11" s="129"/>
      <c r="CY11" s="129"/>
      <c r="CZ11" s="129"/>
      <c r="DA11" s="129"/>
      <c r="DB11" s="129"/>
      <c r="DC11" s="129"/>
      <c r="DD11" s="129"/>
      <c r="DE11" s="129"/>
      <c r="DF11" s="129"/>
      <c r="DG11" s="129"/>
      <c r="DH11" s="129"/>
      <c r="DI11" s="129"/>
      <c r="DJ11" s="129"/>
      <c r="DK11" s="129"/>
      <c r="DL11" s="129"/>
      <c r="DM11" s="129"/>
      <c r="DN11" s="129"/>
      <c r="DO11" s="129"/>
      <c r="DP11" s="129"/>
      <c r="DQ11" s="129"/>
      <c r="DR11" s="129"/>
      <c r="DS11" s="129"/>
      <c r="DT11" s="129"/>
      <c r="DU11" s="129"/>
      <c r="DV11" s="129"/>
      <c r="DW11" s="129"/>
      <c r="DX11" s="129"/>
      <c r="DY11" s="129"/>
      <c r="DZ11" s="129"/>
      <c r="EA11" s="129"/>
      <c r="EB11" s="129"/>
      <c r="EC11" s="129"/>
      <c r="ED11" s="129"/>
      <c r="EE11" s="129"/>
      <c r="EF11" s="129"/>
      <c r="EG11" s="129"/>
      <c r="EH11" s="129"/>
      <c r="EI11" s="129"/>
      <c r="EJ11" s="129"/>
      <c r="EK11" s="129"/>
      <c r="EL11" s="129"/>
      <c r="EM11" s="129"/>
      <c r="EN11" s="129"/>
      <c r="EO11" s="129"/>
      <c r="EP11" s="129"/>
      <c r="EQ11" s="129"/>
      <c r="ER11" s="129"/>
      <c r="ES11" s="129"/>
      <c r="ET11" s="129"/>
      <c r="EU11" s="129"/>
      <c r="EV11" s="129"/>
      <c r="EW11" s="129"/>
      <c r="EX11" s="129"/>
      <c r="EY11" s="129"/>
      <c r="EZ11" s="129"/>
      <c r="FA11" s="129"/>
      <c r="FB11" s="129"/>
      <c r="FC11" s="129"/>
      <c r="FD11" s="129"/>
      <c r="FE11" s="129"/>
      <c r="FF11" s="129"/>
      <c r="FG11" s="129"/>
      <c r="FH11" s="129"/>
      <c r="FI11" s="129"/>
      <c r="FJ11" s="129"/>
      <c r="FK11" s="129"/>
      <c r="FL11" s="129"/>
      <c r="FM11" s="129"/>
      <c r="FN11" s="129"/>
      <c r="FO11" s="129"/>
      <c r="FP11" s="129"/>
      <c r="FQ11" s="129"/>
      <c r="FR11" s="129"/>
      <c r="FS11" s="129"/>
      <c r="FT11" s="129"/>
      <c r="FU11" s="129"/>
      <c r="FV11" s="129"/>
      <c r="FW11" s="129"/>
      <c r="FX11" s="129"/>
      <c r="FY11" s="129"/>
      <c r="FZ11" s="129"/>
      <c r="GA11" s="129"/>
      <c r="GB11" s="129"/>
      <c r="GC11" s="129"/>
      <c r="GD11" s="129"/>
      <c r="GE11" s="129"/>
      <c r="GF11" s="129"/>
      <c r="GG11" s="129"/>
      <c r="GH11" s="129"/>
      <c r="GI11" s="129"/>
      <c r="GJ11" s="129"/>
      <c r="GK11" s="129"/>
      <c r="GL11" s="129"/>
      <c r="GM11" s="129"/>
      <c r="GN11" s="129"/>
      <c r="GO11" s="129"/>
      <c r="GP11" s="129"/>
      <c r="GQ11" s="129"/>
      <c r="GR11" s="129"/>
      <c r="GS11" s="129"/>
      <c r="GT11" s="129"/>
      <c r="GU11" s="129"/>
      <c r="GV11" s="129"/>
      <c r="GW11" s="129"/>
      <c r="GX11" s="129"/>
      <c r="GY11" s="129"/>
      <c r="GZ11" s="129"/>
      <c r="HA11" s="129"/>
      <c r="HB11" s="129"/>
      <c r="HC11" s="129"/>
      <c r="HD11" s="129"/>
      <c r="HE11" s="129"/>
      <c r="HF11" s="129"/>
      <c r="HG11" s="129"/>
      <c r="HH11" s="129"/>
      <c r="HI11" s="129"/>
      <c r="HJ11" s="129"/>
      <c r="HK11" s="129"/>
      <c r="HL11" s="129"/>
      <c r="HM11" s="129"/>
      <c r="HN11" s="129"/>
      <c r="HO11" s="129"/>
      <c r="HP11" s="129"/>
      <c r="HQ11" s="129"/>
      <c r="HR11" s="129"/>
      <c r="HS11" s="129"/>
      <c r="HT11" s="129"/>
      <c r="HU11" s="129"/>
      <c r="HV11" s="129"/>
      <c r="HW11" s="129"/>
      <c r="HX11" s="129"/>
      <c r="HY11" s="129"/>
      <c r="HZ11" s="129"/>
      <c r="IA11" s="129"/>
      <c r="IB11" s="129"/>
      <c r="IC11" s="129"/>
      <c r="ID11" s="129"/>
      <c r="IE11" s="129"/>
      <c r="IF11" s="129"/>
      <c r="IG11" s="129"/>
      <c r="IH11" s="129"/>
      <c r="II11" s="129"/>
      <c r="IJ11" s="129"/>
      <c r="IK11" s="129"/>
      <c r="IL11" s="129"/>
      <c r="IM11" s="129"/>
      <c r="IN11" s="129"/>
      <c r="IO11" s="129"/>
      <c r="IP11" s="129"/>
      <c r="IQ11" s="129"/>
      <c r="IR11" s="129"/>
      <c r="IS11" s="129"/>
      <c r="IT11" s="129"/>
      <c r="IU11" s="129"/>
      <c r="IV11" s="129"/>
    </row>
    <row r="12" spans="1:256" ht="22.5" customHeight="1">
      <c r="A12" s="32" t="s">
        <v>1244</v>
      </c>
      <c r="B12" s="130">
        <v>2941</v>
      </c>
      <c r="C12" s="130">
        <v>3108</v>
      </c>
      <c r="D12" s="128">
        <f t="shared" si="0"/>
        <v>167</v>
      </c>
      <c r="E12" s="70">
        <f t="shared" si="1"/>
        <v>5.6783407004420265</v>
      </c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29"/>
      <c r="CN12" s="129"/>
      <c r="CO12" s="129"/>
      <c r="CP12" s="129"/>
      <c r="CQ12" s="129"/>
      <c r="CR12" s="129"/>
      <c r="CS12" s="129"/>
      <c r="CT12" s="129"/>
      <c r="CU12" s="129"/>
      <c r="CV12" s="129"/>
      <c r="CW12" s="129"/>
      <c r="CX12" s="129"/>
      <c r="CY12" s="129"/>
      <c r="CZ12" s="129"/>
      <c r="DA12" s="129"/>
      <c r="DB12" s="129"/>
      <c r="DC12" s="129"/>
      <c r="DD12" s="129"/>
      <c r="DE12" s="129"/>
      <c r="DF12" s="129"/>
      <c r="DG12" s="129"/>
      <c r="DH12" s="129"/>
      <c r="DI12" s="129"/>
      <c r="DJ12" s="129"/>
      <c r="DK12" s="129"/>
      <c r="DL12" s="129"/>
      <c r="DM12" s="129"/>
      <c r="DN12" s="129"/>
      <c r="DO12" s="129"/>
      <c r="DP12" s="129"/>
      <c r="DQ12" s="129"/>
      <c r="DR12" s="129"/>
      <c r="DS12" s="129"/>
      <c r="DT12" s="129"/>
      <c r="DU12" s="129"/>
      <c r="DV12" s="129"/>
      <c r="DW12" s="129"/>
      <c r="DX12" s="129"/>
      <c r="DY12" s="129"/>
      <c r="DZ12" s="129"/>
      <c r="EA12" s="129"/>
      <c r="EB12" s="129"/>
      <c r="EC12" s="129"/>
      <c r="ED12" s="129"/>
      <c r="EE12" s="129"/>
      <c r="EF12" s="129"/>
      <c r="EG12" s="129"/>
      <c r="EH12" s="129"/>
      <c r="EI12" s="129"/>
      <c r="EJ12" s="129"/>
      <c r="EK12" s="129"/>
      <c r="EL12" s="129"/>
      <c r="EM12" s="129"/>
      <c r="EN12" s="129"/>
      <c r="EO12" s="129"/>
      <c r="EP12" s="129"/>
      <c r="EQ12" s="129"/>
      <c r="ER12" s="129"/>
      <c r="ES12" s="129"/>
      <c r="ET12" s="129"/>
      <c r="EU12" s="129"/>
      <c r="EV12" s="129"/>
      <c r="EW12" s="129"/>
      <c r="EX12" s="129"/>
      <c r="EY12" s="129"/>
      <c r="EZ12" s="129"/>
      <c r="FA12" s="129"/>
      <c r="FB12" s="129"/>
      <c r="FC12" s="129"/>
      <c r="FD12" s="129"/>
      <c r="FE12" s="129"/>
      <c r="FF12" s="129"/>
      <c r="FG12" s="129"/>
      <c r="FH12" s="129"/>
      <c r="FI12" s="129"/>
      <c r="FJ12" s="129"/>
      <c r="FK12" s="129"/>
      <c r="FL12" s="129"/>
      <c r="FM12" s="129"/>
      <c r="FN12" s="129"/>
      <c r="FO12" s="129"/>
      <c r="FP12" s="129"/>
      <c r="FQ12" s="129"/>
      <c r="FR12" s="129"/>
      <c r="FS12" s="129"/>
      <c r="FT12" s="129"/>
      <c r="FU12" s="129"/>
      <c r="FV12" s="129"/>
      <c r="FW12" s="129"/>
      <c r="FX12" s="129"/>
      <c r="FY12" s="129"/>
      <c r="FZ12" s="129"/>
      <c r="GA12" s="129"/>
      <c r="GB12" s="129"/>
      <c r="GC12" s="129"/>
      <c r="GD12" s="129"/>
      <c r="GE12" s="129"/>
      <c r="GF12" s="129"/>
      <c r="GG12" s="129"/>
      <c r="GH12" s="129"/>
      <c r="GI12" s="129"/>
      <c r="GJ12" s="129"/>
      <c r="GK12" s="129"/>
      <c r="GL12" s="129"/>
      <c r="GM12" s="129"/>
      <c r="GN12" s="129"/>
      <c r="GO12" s="129"/>
      <c r="GP12" s="129"/>
      <c r="GQ12" s="129"/>
      <c r="GR12" s="129"/>
      <c r="GS12" s="129"/>
      <c r="GT12" s="129"/>
      <c r="GU12" s="129"/>
      <c r="GV12" s="129"/>
      <c r="GW12" s="129"/>
      <c r="GX12" s="129"/>
      <c r="GY12" s="129"/>
      <c r="GZ12" s="129"/>
      <c r="HA12" s="129"/>
      <c r="HB12" s="129"/>
      <c r="HC12" s="129"/>
      <c r="HD12" s="129"/>
      <c r="HE12" s="129"/>
      <c r="HF12" s="129"/>
      <c r="HG12" s="129"/>
      <c r="HH12" s="129"/>
      <c r="HI12" s="129"/>
      <c r="HJ12" s="129"/>
      <c r="HK12" s="129"/>
      <c r="HL12" s="129"/>
      <c r="HM12" s="129"/>
      <c r="HN12" s="129"/>
      <c r="HO12" s="129"/>
      <c r="HP12" s="129"/>
      <c r="HQ12" s="129"/>
      <c r="HR12" s="129"/>
      <c r="HS12" s="129"/>
      <c r="HT12" s="129"/>
      <c r="HU12" s="129"/>
      <c r="HV12" s="129"/>
      <c r="HW12" s="129"/>
      <c r="HX12" s="129"/>
      <c r="HY12" s="129"/>
      <c r="HZ12" s="129"/>
      <c r="IA12" s="129"/>
      <c r="IB12" s="129"/>
      <c r="IC12" s="129"/>
      <c r="ID12" s="129"/>
      <c r="IE12" s="129"/>
      <c r="IF12" s="129"/>
      <c r="IG12" s="129"/>
      <c r="IH12" s="129"/>
      <c r="II12" s="129"/>
      <c r="IJ12" s="129"/>
      <c r="IK12" s="129"/>
      <c r="IL12" s="129"/>
      <c r="IM12" s="129"/>
      <c r="IN12" s="129"/>
      <c r="IO12" s="129"/>
      <c r="IP12" s="129"/>
      <c r="IQ12" s="129"/>
      <c r="IR12" s="129"/>
      <c r="IS12" s="129"/>
      <c r="IT12" s="129"/>
      <c r="IU12" s="129"/>
      <c r="IV12" s="129"/>
    </row>
    <row r="13" spans="1:256" ht="22.5" customHeight="1">
      <c r="A13" s="32" t="s">
        <v>1245</v>
      </c>
      <c r="B13" s="130">
        <v>422</v>
      </c>
      <c r="C13" s="130">
        <v>423</v>
      </c>
      <c r="D13" s="128">
        <f t="shared" si="0"/>
        <v>1</v>
      </c>
      <c r="E13" s="70">
        <f t="shared" si="1"/>
        <v>0.23696682464454977</v>
      </c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29"/>
      <c r="CA13" s="129"/>
      <c r="CB13" s="129"/>
      <c r="CC13" s="129"/>
      <c r="CD13" s="129"/>
      <c r="CE13" s="129"/>
      <c r="CF13" s="129"/>
      <c r="CG13" s="129"/>
      <c r="CH13" s="129"/>
      <c r="CI13" s="129"/>
      <c r="CJ13" s="129"/>
      <c r="CK13" s="129"/>
      <c r="CL13" s="129"/>
      <c r="CM13" s="129"/>
      <c r="CN13" s="129"/>
      <c r="CO13" s="129"/>
      <c r="CP13" s="129"/>
      <c r="CQ13" s="129"/>
      <c r="CR13" s="129"/>
      <c r="CS13" s="129"/>
      <c r="CT13" s="129"/>
      <c r="CU13" s="129"/>
      <c r="CV13" s="129"/>
      <c r="CW13" s="129"/>
      <c r="CX13" s="129"/>
      <c r="CY13" s="129"/>
      <c r="CZ13" s="129"/>
      <c r="DA13" s="129"/>
      <c r="DB13" s="129"/>
      <c r="DC13" s="129"/>
      <c r="DD13" s="129"/>
      <c r="DE13" s="129"/>
      <c r="DF13" s="129"/>
      <c r="DG13" s="129"/>
      <c r="DH13" s="129"/>
      <c r="DI13" s="129"/>
      <c r="DJ13" s="129"/>
      <c r="DK13" s="129"/>
      <c r="DL13" s="129"/>
      <c r="DM13" s="129"/>
      <c r="DN13" s="129"/>
      <c r="DO13" s="129"/>
      <c r="DP13" s="129"/>
      <c r="DQ13" s="129"/>
      <c r="DR13" s="129"/>
      <c r="DS13" s="129"/>
      <c r="DT13" s="129"/>
      <c r="DU13" s="129"/>
      <c r="DV13" s="129"/>
      <c r="DW13" s="129"/>
      <c r="DX13" s="129"/>
      <c r="DY13" s="129"/>
      <c r="DZ13" s="129"/>
      <c r="EA13" s="129"/>
      <c r="EB13" s="129"/>
      <c r="EC13" s="129"/>
      <c r="ED13" s="129"/>
      <c r="EE13" s="129"/>
      <c r="EF13" s="129"/>
      <c r="EG13" s="129"/>
      <c r="EH13" s="129"/>
      <c r="EI13" s="129"/>
      <c r="EJ13" s="129"/>
      <c r="EK13" s="129"/>
      <c r="EL13" s="129"/>
      <c r="EM13" s="129"/>
      <c r="EN13" s="129"/>
      <c r="EO13" s="129"/>
      <c r="EP13" s="129"/>
      <c r="EQ13" s="129"/>
      <c r="ER13" s="129"/>
      <c r="ES13" s="129"/>
      <c r="ET13" s="129"/>
      <c r="EU13" s="129"/>
      <c r="EV13" s="129"/>
      <c r="EW13" s="129"/>
      <c r="EX13" s="129"/>
      <c r="EY13" s="129"/>
      <c r="EZ13" s="129"/>
      <c r="FA13" s="129"/>
      <c r="FB13" s="129"/>
      <c r="FC13" s="129"/>
      <c r="FD13" s="129"/>
      <c r="FE13" s="129"/>
      <c r="FF13" s="129"/>
      <c r="FG13" s="129"/>
      <c r="FH13" s="129"/>
      <c r="FI13" s="129"/>
      <c r="FJ13" s="129"/>
      <c r="FK13" s="129"/>
      <c r="FL13" s="129"/>
      <c r="FM13" s="129"/>
      <c r="FN13" s="129"/>
      <c r="FO13" s="129"/>
      <c r="FP13" s="129"/>
      <c r="FQ13" s="129"/>
      <c r="FR13" s="129"/>
      <c r="FS13" s="129"/>
      <c r="FT13" s="129"/>
      <c r="FU13" s="129"/>
      <c r="FV13" s="129"/>
      <c r="FW13" s="129"/>
      <c r="FX13" s="129"/>
      <c r="FY13" s="129"/>
      <c r="FZ13" s="129"/>
      <c r="GA13" s="129"/>
      <c r="GB13" s="129"/>
      <c r="GC13" s="129"/>
      <c r="GD13" s="129"/>
      <c r="GE13" s="129"/>
      <c r="GF13" s="129"/>
      <c r="GG13" s="129"/>
      <c r="GH13" s="129"/>
      <c r="GI13" s="129"/>
      <c r="GJ13" s="129"/>
      <c r="GK13" s="129"/>
      <c r="GL13" s="129"/>
      <c r="GM13" s="129"/>
      <c r="GN13" s="129"/>
      <c r="GO13" s="129"/>
      <c r="GP13" s="129"/>
      <c r="GQ13" s="129"/>
      <c r="GR13" s="129"/>
      <c r="GS13" s="129"/>
      <c r="GT13" s="129"/>
      <c r="GU13" s="129"/>
      <c r="GV13" s="129"/>
      <c r="GW13" s="129"/>
      <c r="GX13" s="129"/>
      <c r="GY13" s="129"/>
      <c r="GZ13" s="129"/>
      <c r="HA13" s="129"/>
      <c r="HB13" s="129"/>
      <c r="HC13" s="129"/>
      <c r="HD13" s="129"/>
      <c r="HE13" s="129"/>
      <c r="HF13" s="129"/>
      <c r="HG13" s="129"/>
      <c r="HH13" s="129"/>
      <c r="HI13" s="129"/>
      <c r="HJ13" s="129"/>
      <c r="HK13" s="129"/>
      <c r="HL13" s="129"/>
      <c r="HM13" s="129"/>
      <c r="HN13" s="129"/>
      <c r="HO13" s="129"/>
      <c r="HP13" s="129"/>
      <c r="HQ13" s="129"/>
      <c r="HR13" s="129"/>
      <c r="HS13" s="129"/>
      <c r="HT13" s="129"/>
      <c r="HU13" s="129"/>
      <c r="HV13" s="129"/>
      <c r="HW13" s="129"/>
      <c r="HX13" s="129"/>
      <c r="HY13" s="129"/>
      <c r="HZ13" s="129"/>
      <c r="IA13" s="129"/>
      <c r="IB13" s="129"/>
      <c r="IC13" s="129"/>
      <c r="ID13" s="129"/>
      <c r="IE13" s="129"/>
      <c r="IF13" s="129"/>
      <c r="IG13" s="129"/>
      <c r="IH13" s="129"/>
      <c r="II13" s="129"/>
      <c r="IJ13" s="129"/>
      <c r="IK13" s="129"/>
      <c r="IL13" s="129"/>
      <c r="IM13" s="129"/>
      <c r="IN13" s="129"/>
      <c r="IO13" s="129"/>
      <c r="IP13" s="129"/>
      <c r="IQ13" s="129"/>
      <c r="IR13" s="129"/>
      <c r="IS13" s="129"/>
      <c r="IT13" s="129"/>
      <c r="IU13" s="129"/>
      <c r="IV13" s="129"/>
    </row>
    <row r="14" spans="1:256" ht="22.5" customHeight="1">
      <c r="A14" s="32" t="s">
        <v>1246</v>
      </c>
      <c r="B14" s="130">
        <v>2491</v>
      </c>
      <c r="C14" s="130">
        <v>2656</v>
      </c>
      <c r="D14" s="128">
        <f t="shared" si="0"/>
        <v>165</v>
      </c>
      <c r="E14" s="70">
        <f t="shared" si="1"/>
        <v>6.623845845042152</v>
      </c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129"/>
      <c r="BW14" s="129"/>
      <c r="BX14" s="129"/>
      <c r="BY14" s="129"/>
      <c r="BZ14" s="129"/>
      <c r="CA14" s="129"/>
      <c r="CB14" s="129"/>
      <c r="CC14" s="129"/>
      <c r="CD14" s="129"/>
      <c r="CE14" s="129"/>
      <c r="CF14" s="129"/>
      <c r="CG14" s="129"/>
      <c r="CH14" s="129"/>
      <c r="CI14" s="129"/>
      <c r="CJ14" s="129"/>
      <c r="CK14" s="129"/>
      <c r="CL14" s="129"/>
      <c r="CM14" s="129"/>
      <c r="CN14" s="129"/>
      <c r="CO14" s="129"/>
      <c r="CP14" s="129"/>
      <c r="CQ14" s="129"/>
      <c r="CR14" s="129"/>
      <c r="CS14" s="129"/>
      <c r="CT14" s="129"/>
      <c r="CU14" s="129"/>
      <c r="CV14" s="129"/>
      <c r="CW14" s="129"/>
      <c r="CX14" s="129"/>
      <c r="CY14" s="129"/>
      <c r="CZ14" s="129"/>
      <c r="DA14" s="129"/>
      <c r="DB14" s="129"/>
      <c r="DC14" s="129"/>
      <c r="DD14" s="129"/>
      <c r="DE14" s="129"/>
      <c r="DF14" s="129"/>
      <c r="DG14" s="129"/>
      <c r="DH14" s="129"/>
      <c r="DI14" s="129"/>
      <c r="DJ14" s="129"/>
      <c r="DK14" s="129"/>
      <c r="DL14" s="129"/>
      <c r="DM14" s="129"/>
      <c r="DN14" s="129"/>
      <c r="DO14" s="129"/>
      <c r="DP14" s="129"/>
      <c r="DQ14" s="129"/>
      <c r="DR14" s="129"/>
      <c r="DS14" s="129"/>
      <c r="DT14" s="129"/>
      <c r="DU14" s="129"/>
      <c r="DV14" s="129"/>
      <c r="DW14" s="129"/>
      <c r="DX14" s="129"/>
      <c r="DY14" s="129"/>
      <c r="DZ14" s="129"/>
      <c r="EA14" s="129"/>
      <c r="EB14" s="129"/>
      <c r="EC14" s="129"/>
      <c r="ED14" s="129"/>
      <c r="EE14" s="129"/>
      <c r="EF14" s="129"/>
      <c r="EG14" s="129"/>
      <c r="EH14" s="129"/>
      <c r="EI14" s="129"/>
      <c r="EJ14" s="129"/>
      <c r="EK14" s="129"/>
      <c r="EL14" s="129"/>
      <c r="EM14" s="129"/>
      <c r="EN14" s="129"/>
      <c r="EO14" s="129"/>
      <c r="EP14" s="129"/>
      <c r="EQ14" s="129"/>
      <c r="ER14" s="129"/>
      <c r="ES14" s="129"/>
      <c r="ET14" s="129"/>
      <c r="EU14" s="129"/>
      <c r="EV14" s="129"/>
      <c r="EW14" s="129"/>
      <c r="EX14" s="129"/>
      <c r="EY14" s="129"/>
      <c r="EZ14" s="129"/>
      <c r="FA14" s="129"/>
      <c r="FB14" s="129"/>
      <c r="FC14" s="129"/>
      <c r="FD14" s="129"/>
      <c r="FE14" s="129"/>
      <c r="FF14" s="129"/>
      <c r="FG14" s="129"/>
      <c r="FH14" s="129"/>
      <c r="FI14" s="129"/>
      <c r="FJ14" s="129"/>
      <c r="FK14" s="129"/>
      <c r="FL14" s="129"/>
      <c r="FM14" s="129"/>
      <c r="FN14" s="129"/>
      <c r="FO14" s="129"/>
      <c r="FP14" s="129"/>
      <c r="FQ14" s="129"/>
      <c r="FR14" s="129"/>
      <c r="FS14" s="129"/>
      <c r="FT14" s="129"/>
      <c r="FU14" s="129"/>
      <c r="FV14" s="129"/>
      <c r="FW14" s="129"/>
      <c r="FX14" s="129"/>
      <c r="FY14" s="129"/>
      <c r="FZ14" s="129"/>
      <c r="GA14" s="129"/>
      <c r="GB14" s="129"/>
      <c r="GC14" s="129"/>
      <c r="GD14" s="129"/>
      <c r="GE14" s="129"/>
      <c r="GF14" s="129"/>
      <c r="GG14" s="129"/>
      <c r="GH14" s="129"/>
      <c r="GI14" s="129"/>
      <c r="GJ14" s="129"/>
      <c r="GK14" s="129"/>
      <c r="GL14" s="129"/>
      <c r="GM14" s="129"/>
      <c r="GN14" s="129"/>
      <c r="GO14" s="129"/>
      <c r="GP14" s="129"/>
      <c r="GQ14" s="129"/>
      <c r="GR14" s="129"/>
      <c r="GS14" s="129"/>
      <c r="GT14" s="129"/>
      <c r="GU14" s="129"/>
      <c r="GV14" s="129"/>
      <c r="GW14" s="129"/>
      <c r="GX14" s="129"/>
      <c r="GY14" s="129"/>
      <c r="GZ14" s="129"/>
      <c r="HA14" s="129"/>
      <c r="HB14" s="129"/>
      <c r="HC14" s="129"/>
      <c r="HD14" s="129"/>
      <c r="HE14" s="129"/>
      <c r="HF14" s="129"/>
      <c r="HG14" s="129"/>
      <c r="HH14" s="129"/>
      <c r="HI14" s="129"/>
      <c r="HJ14" s="129"/>
      <c r="HK14" s="129"/>
      <c r="HL14" s="129"/>
      <c r="HM14" s="129"/>
      <c r="HN14" s="129"/>
      <c r="HO14" s="129"/>
      <c r="HP14" s="129"/>
      <c r="HQ14" s="129"/>
      <c r="HR14" s="129"/>
      <c r="HS14" s="129"/>
      <c r="HT14" s="129"/>
      <c r="HU14" s="129"/>
      <c r="HV14" s="129"/>
      <c r="HW14" s="129"/>
      <c r="HX14" s="129"/>
      <c r="HY14" s="129"/>
      <c r="HZ14" s="129"/>
      <c r="IA14" s="129"/>
      <c r="IB14" s="129"/>
      <c r="IC14" s="129"/>
      <c r="ID14" s="129"/>
      <c r="IE14" s="129"/>
      <c r="IF14" s="129"/>
      <c r="IG14" s="129"/>
      <c r="IH14" s="129"/>
      <c r="II14" s="129"/>
      <c r="IJ14" s="129"/>
      <c r="IK14" s="129"/>
      <c r="IL14" s="129"/>
      <c r="IM14" s="129"/>
      <c r="IN14" s="129"/>
      <c r="IO14" s="129"/>
      <c r="IP14" s="129"/>
      <c r="IQ14" s="129"/>
      <c r="IR14" s="129"/>
      <c r="IS14" s="129"/>
      <c r="IT14" s="129"/>
      <c r="IU14" s="129"/>
      <c r="IV14" s="129"/>
    </row>
    <row r="15" spans="1:256" ht="22.5" customHeight="1">
      <c r="A15" s="32" t="s">
        <v>1247</v>
      </c>
      <c r="B15" s="80"/>
      <c r="C15" s="31"/>
      <c r="D15" s="128">
        <f t="shared" si="0"/>
        <v>0</v>
      </c>
      <c r="E15" s="70" t="str">
        <f t="shared" si="1"/>
        <v/>
      </c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29"/>
      <c r="CV15" s="129"/>
      <c r="CW15" s="129"/>
      <c r="CX15" s="129"/>
      <c r="CY15" s="129"/>
      <c r="CZ15" s="129"/>
      <c r="DA15" s="129"/>
      <c r="DB15" s="129"/>
      <c r="DC15" s="129"/>
      <c r="DD15" s="129"/>
      <c r="DE15" s="129"/>
      <c r="DF15" s="129"/>
      <c r="DG15" s="129"/>
      <c r="DH15" s="129"/>
      <c r="DI15" s="129"/>
      <c r="DJ15" s="129"/>
      <c r="DK15" s="129"/>
      <c r="DL15" s="129"/>
      <c r="DM15" s="129"/>
      <c r="DN15" s="129"/>
      <c r="DO15" s="129"/>
      <c r="DP15" s="129"/>
      <c r="DQ15" s="129"/>
      <c r="DR15" s="129"/>
      <c r="DS15" s="129"/>
      <c r="DT15" s="129"/>
      <c r="DU15" s="129"/>
      <c r="DV15" s="129"/>
      <c r="DW15" s="129"/>
      <c r="DX15" s="129"/>
      <c r="DY15" s="129"/>
      <c r="DZ15" s="129"/>
      <c r="EA15" s="129"/>
      <c r="EB15" s="129"/>
      <c r="EC15" s="129"/>
      <c r="ED15" s="129"/>
      <c r="EE15" s="129"/>
      <c r="EF15" s="129"/>
      <c r="EG15" s="129"/>
      <c r="EH15" s="129"/>
      <c r="EI15" s="129"/>
      <c r="EJ15" s="129"/>
      <c r="EK15" s="129"/>
      <c r="EL15" s="129"/>
      <c r="EM15" s="129"/>
      <c r="EN15" s="129"/>
      <c r="EO15" s="129"/>
      <c r="EP15" s="129"/>
      <c r="EQ15" s="129"/>
      <c r="ER15" s="129"/>
      <c r="ES15" s="129"/>
      <c r="ET15" s="129"/>
      <c r="EU15" s="129"/>
      <c r="EV15" s="129"/>
      <c r="EW15" s="129"/>
      <c r="EX15" s="129"/>
      <c r="EY15" s="129"/>
      <c r="EZ15" s="129"/>
      <c r="FA15" s="129"/>
      <c r="FB15" s="129"/>
      <c r="FC15" s="129"/>
      <c r="FD15" s="129"/>
      <c r="FE15" s="129"/>
      <c r="FF15" s="129"/>
      <c r="FG15" s="129"/>
      <c r="FH15" s="129"/>
      <c r="FI15" s="129"/>
      <c r="FJ15" s="129"/>
      <c r="FK15" s="129"/>
      <c r="FL15" s="129"/>
      <c r="FM15" s="129"/>
      <c r="FN15" s="129"/>
      <c r="FO15" s="129"/>
      <c r="FP15" s="129"/>
      <c r="FQ15" s="129"/>
      <c r="FR15" s="129"/>
      <c r="FS15" s="129"/>
      <c r="FT15" s="129"/>
      <c r="FU15" s="129"/>
      <c r="FV15" s="129"/>
      <c r="FW15" s="129"/>
      <c r="FX15" s="129"/>
      <c r="FY15" s="129"/>
      <c r="FZ15" s="129"/>
      <c r="GA15" s="129"/>
      <c r="GB15" s="129"/>
      <c r="GC15" s="129"/>
      <c r="GD15" s="129"/>
      <c r="GE15" s="129"/>
      <c r="GF15" s="129"/>
      <c r="GG15" s="129"/>
      <c r="GH15" s="129"/>
      <c r="GI15" s="129"/>
      <c r="GJ15" s="129"/>
      <c r="GK15" s="129"/>
      <c r="GL15" s="129"/>
      <c r="GM15" s="129"/>
      <c r="GN15" s="129"/>
      <c r="GO15" s="129"/>
      <c r="GP15" s="129"/>
      <c r="GQ15" s="129"/>
      <c r="GR15" s="129"/>
      <c r="GS15" s="129"/>
      <c r="GT15" s="129"/>
      <c r="GU15" s="129"/>
      <c r="GV15" s="129"/>
      <c r="GW15" s="129"/>
      <c r="GX15" s="129"/>
      <c r="GY15" s="129"/>
      <c r="GZ15" s="129"/>
      <c r="HA15" s="129"/>
      <c r="HB15" s="129"/>
      <c r="HC15" s="129"/>
      <c r="HD15" s="129"/>
      <c r="HE15" s="129"/>
      <c r="HF15" s="129"/>
      <c r="HG15" s="129"/>
      <c r="HH15" s="129"/>
      <c r="HI15" s="129"/>
      <c r="HJ15" s="129"/>
      <c r="HK15" s="129"/>
      <c r="HL15" s="129"/>
      <c r="HM15" s="129"/>
      <c r="HN15" s="129"/>
      <c r="HO15" s="129"/>
      <c r="HP15" s="129"/>
      <c r="HQ15" s="129"/>
      <c r="HR15" s="129"/>
      <c r="HS15" s="129"/>
      <c r="HT15" s="129"/>
      <c r="HU15" s="129"/>
      <c r="HV15" s="129"/>
      <c r="HW15" s="129"/>
      <c r="HX15" s="129"/>
      <c r="HY15" s="129"/>
      <c r="HZ15" s="129"/>
      <c r="IA15" s="129"/>
      <c r="IB15" s="129"/>
      <c r="IC15" s="129"/>
      <c r="ID15" s="129"/>
      <c r="IE15" s="129"/>
      <c r="IF15" s="129"/>
      <c r="IG15" s="129"/>
      <c r="IH15" s="129"/>
      <c r="II15" s="129"/>
      <c r="IJ15" s="129"/>
      <c r="IK15" s="129"/>
      <c r="IL15" s="129"/>
      <c r="IM15" s="129"/>
      <c r="IN15" s="129"/>
      <c r="IO15" s="129"/>
      <c r="IP15" s="129"/>
      <c r="IQ15" s="129"/>
      <c r="IR15" s="129"/>
      <c r="IS15" s="129"/>
      <c r="IT15" s="129"/>
      <c r="IU15" s="129"/>
      <c r="IV15" s="129"/>
    </row>
    <row r="16" spans="1:256" ht="22.5" customHeight="1">
      <c r="A16" s="32" t="s">
        <v>1148</v>
      </c>
      <c r="B16" s="80"/>
      <c r="C16" s="31"/>
      <c r="D16" s="128">
        <f t="shared" si="0"/>
        <v>0</v>
      </c>
      <c r="E16" s="70" t="str">
        <f t="shared" si="1"/>
        <v/>
      </c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29"/>
      <c r="BZ16" s="129"/>
      <c r="CA16" s="129"/>
      <c r="CB16" s="129"/>
      <c r="CC16" s="129"/>
      <c r="CD16" s="129"/>
      <c r="CE16" s="129"/>
      <c r="CF16" s="129"/>
      <c r="CG16" s="129"/>
      <c r="CH16" s="129"/>
      <c r="CI16" s="129"/>
      <c r="CJ16" s="129"/>
      <c r="CK16" s="129"/>
      <c r="CL16" s="129"/>
      <c r="CM16" s="129"/>
      <c r="CN16" s="129"/>
      <c r="CO16" s="129"/>
      <c r="CP16" s="129"/>
      <c r="CQ16" s="129"/>
      <c r="CR16" s="129"/>
      <c r="CS16" s="129"/>
      <c r="CT16" s="129"/>
      <c r="CU16" s="129"/>
      <c r="CV16" s="129"/>
      <c r="CW16" s="129"/>
      <c r="CX16" s="129"/>
      <c r="CY16" s="129"/>
      <c r="CZ16" s="129"/>
      <c r="DA16" s="129"/>
      <c r="DB16" s="129"/>
      <c r="DC16" s="129"/>
      <c r="DD16" s="129"/>
      <c r="DE16" s="129"/>
      <c r="DF16" s="129"/>
      <c r="DG16" s="129"/>
      <c r="DH16" s="129"/>
      <c r="DI16" s="129"/>
      <c r="DJ16" s="129"/>
      <c r="DK16" s="129"/>
      <c r="DL16" s="129"/>
      <c r="DM16" s="129"/>
      <c r="DN16" s="129"/>
      <c r="DO16" s="129"/>
      <c r="DP16" s="129"/>
      <c r="DQ16" s="129"/>
      <c r="DR16" s="129"/>
      <c r="DS16" s="129"/>
      <c r="DT16" s="129"/>
      <c r="DU16" s="129"/>
      <c r="DV16" s="129"/>
      <c r="DW16" s="129"/>
      <c r="DX16" s="129"/>
      <c r="DY16" s="129"/>
      <c r="DZ16" s="129"/>
      <c r="EA16" s="129"/>
      <c r="EB16" s="129"/>
      <c r="EC16" s="129"/>
      <c r="ED16" s="129"/>
      <c r="EE16" s="129"/>
      <c r="EF16" s="129"/>
      <c r="EG16" s="129"/>
      <c r="EH16" s="129"/>
      <c r="EI16" s="129"/>
      <c r="EJ16" s="129"/>
      <c r="EK16" s="129"/>
      <c r="EL16" s="129"/>
      <c r="EM16" s="129"/>
      <c r="EN16" s="129"/>
      <c r="EO16" s="129"/>
      <c r="EP16" s="129"/>
      <c r="EQ16" s="129"/>
      <c r="ER16" s="129"/>
      <c r="ES16" s="129"/>
      <c r="ET16" s="129"/>
      <c r="EU16" s="129"/>
      <c r="EV16" s="129"/>
      <c r="EW16" s="129"/>
      <c r="EX16" s="129"/>
      <c r="EY16" s="129"/>
      <c r="EZ16" s="129"/>
      <c r="FA16" s="129"/>
      <c r="FB16" s="129"/>
      <c r="FC16" s="129"/>
      <c r="FD16" s="129"/>
      <c r="FE16" s="129"/>
      <c r="FF16" s="129"/>
      <c r="FG16" s="129"/>
      <c r="FH16" s="129"/>
      <c r="FI16" s="129"/>
      <c r="FJ16" s="129"/>
      <c r="FK16" s="129"/>
      <c r="FL16" s="129"/>
      <c r="FM16" s="129"/>
      <c r="FN16" s="129"/>
      <c r="FO16" s="129"/>
      <c r="FP16" s="129"/>
      <c r="FQ16" s="129"/>
      <c r="FR16" s="129"/>
      <c r="FS16" s="129"/>
      <c r="FT16" s="129"/>
      <c r="FU16" s="129"/>
      <c r="FV16" s="129"/>
      <c r="FW16" s="129"/>
      <c r="FX16" s="129"/>
      <c r="FY16" s="129"/>
      <c r="FZ16" s="129"/>
      <c r="GA16" s="129"/>
      <c r="GB16" s="129"/>
      <c r="GC16" s="129"/>
      <c r="GD16" s="129"/>
      <c r="GE16" s="129"/>
      <c r="GF16" s="129"/>
      <c r="GG16" s="129"/>
      <c r="GH16" s="129"/>
      <c r="GI16" s="129"/>
      <c r="GJ16" s="129"/>
      <c r="GK16" s="129"/>
      <c r="GL16" s="129"/>
      <c r="GM16" s="129"/>
      <c r="GN16" s="129"/>
      <c r="GO16" s="129"/>
      <c r="GP16" s="129"/>
      <c r="GQ16" s="129"/>
      <c r="GR16" s="129"/>
      <c r="GS16" s="129"/>
      <c r="GT16" s="129"/>
      <c r="GU16" s="129"/>
      <c r="GV16" s="129"/>
      <c r="GW16" s="129"/>
      <c r="GX16" s="129"/>
      <c r="GY16" s="129"/>
      <c r="GZ16" s="129"/>
      <c r="HA16" s="129"/>
      <c r="HB16" s="129"/>
      <c r="HC16" s="129"/>
      <c r="HD16" s="129"/>
      <c r="HE16" s="129"/>
      <c r="HF16" s="129"/>
      <c r="HG16" s="129"/>
      <c r="HH16" s="129"/>
      <c r="HI16" s="129"/>
      <c r="HJ16" s="129"/>
      <c r="HK16" s="129"/>
      <c r="HL16" s="129"/>
      <c r="HM16" s="129"/>
      <c r="HN16" s="129"/>
      <c r="HO16" s="129"/>
      <c r="HP16" s="129"/>
      <c r="HQ16" s="129"/>
      <c r="HR16" s="129"/>
      <c r="HS16" s="129"/>
      <c r="HT16" s="129"/>
      <c r="HU16" s="129"/>
      <c r="HV16" s="129"/>
      <c r="HW16" s="129"/>
      <c r="HX16" s="129"/>
      <c r="HY16" s="129"/>
      <c r="HZ16" s="129"/>
      <c r="IA16" s="129"/>
      <c r="IB16" s="129"/>
      <c r="IC16" s="129"/>
      <c r="ID16" s="129"/>
      <c r="IE16" s="129"/>
      <c r="IF16" s="129"/>
      <c r="IG16" s="129"/>
      <c r="IH16" s="129"/>
      <c r="II16" s="129"/>
      <c r="IJ16" s="129"/>
      <c r="IK16" s="129"/>
      <c r="IL16" s="129"/>
      <c r="IM16" s="129"/>
      <c r="IN16" s="129"/>
      <c r="IO16" s="129"/>
      <c r="IP16" s="129"/>
      <c r="IQ16" s="129"/>
      <c r="IR16" s="129"/>
      <c r="IS16" s="129"/>
      <c r="IT16" s="129"/>
      <c r="IU16" s="129"/>
      <c r="IV16" s="129"/>
    </row>
    <row r="17" spans="1:256" ht="22.5" customHeight="1">
      <c r="A17" s="32" t="s">
        <v>1246</v>
      </c>
      <c r="B17" s="80"/>
      <c r="C17" s="130"/>
      <c r="D17" s="128">
        <f t="shared" si="0"/>
        <v>0</v>
      </c>
      <c r="E17" s="70" t="str">
        <f t="shared" si="1"/>
        <v/>
      </c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29"/>
      <c r="BZ17" s="129"/>
      <c r="CA17" s="129"/>
      <c r="CB17" s="129"/>
      <c r="CC17" s="129"/>
      <c r="CD17" s="129"/>
      <c r="CE17" s="129"/>
      <c r="CF17" s="129"/>
      <c r="CG17" s="129"/>
      <c r="CH17" s="129"/>
      <c r="CI17" s="129"/>
      <c r="CJ17" s="129"/>
      <c r="CK17" s="129"/>
      <c r="CL17" s="129"/>
      <c r="CM17" s="129"/>
      <c r="CN17" s="129"/>
      <c r="CO17" s="129"/>
      <c r="CP17" s="129"/>
      <c r="CQ17" s="129"/>
      <c r="CR17" s="129"/>
      <c r="CS17" s="129"/>
      <c r="CT17" s="129"/>
      <c r="CU17" s="129"/>
      <c r="CV17" s="129"/>
      <c r="CW17" s="129"/>
      <c r="CX17" s="129"/>
      <c r="CY17" s="129"/>
      <c r="CZ17" s="129"/>
      <c r="DA17" s="129"/>
      <c r="DB17" s="129"/>
      <c r="DC17" s="129"/>
      <c r="DD17" s="129"/>
      <c r="DE17" s="129"/>
      <c r="DF17" s="129"/>
      <c r="DG17" s="129"/>
      <c r="DH17" s="129"/>
      <c r="DI17" s="129"/>
      <c r="DJ17" s="129"/>
      <c r="DK17" s="129"/>
      <c r="DL17" s="129"/>
      <c r="DM17" s="129"/>
      <c r="DN17" s="129"/>
      <c r="DO17" s="129"/>
      <c r="DP17" s="129"/>
      <c r="DQ17" s="129"/>
      <c r="DR17" s="129"/>
      <c r="DS17" s="129"/>
      <c r="DT17" s="129"/>
      <c r="DU17" s="129"/>
      <c r="DV17" s="129"/>
      <c r="DW17" s="129"/>
      <c r="DX17" s="129"/>
      <c r="DY17" s="129"/>
      <c r="DZ17" s="129"/>
      <c r="EA17" s="129"/>
      <c r="EB17" s="129"/>
      <c r="EC17" s="129"/>
      <c r="ED17" s="129"/>
      <c r="EE17" s="129"/>
      <c r="EF17" s="129"/>
      <c r="EG17" s="129"/>
      <c r="EH17" s="129"/>
      <c r="EI17" s="129"/>
      <c r="EJ17" s="129"/>
      <c r="EK17" s="129"/>
      <c r="EL17" s="129"/>
      <c r="EM17" s="129"/>
      <c r="EN17" s="129"/>
      <c r="EO17" s="129"/>
      <c r="EP17" s="129"/>
      <c r="EQ17" s="129"/>
      <c r="ER17" s="129"/>
      <c r="ES17" s="129"/>
      <c r="ET17" s="129"/>
      <c r="EU17" s="129"/>
      <c r="EV17" s="129"/>
      <c r="EW17" s="129"/>
      <c r="EX17" s="129"/>
      <c r="EY17" s="129"/>
      <c r="EZ17" s="129"/>
      <c r="FA17" s="129"/>
      <c r="FB17" s="129"/>
      <c r="FC17" s="129"/>
      <c r="FD17" s="129"/>
      <c r="FE17" s="129"/>
      <c r="FF17" s="129"/>
      <c r="FG17" s="129"/>
      <c r="FH17" s="129"/>
      <c r="FI17" s="129"/>
      <c r="FJ17" s="129"/>
      <c r="FK17" s="129"/>
      <c r="FL17" s="129"/>
      <c r="FM17" s="129"/>
      <c r="FN17" s="129"/>
      <c r="FO17" s="129"/>
      <c r="FP17" s="129"/>
      <c r="FQ17" s="129"/>
      <c r="FR17" s="129"/>
      <c r="FS17" s="129"/>
      <c r="FT17" s="129"/>
      <c r="FU17" s="129"/>
      <c r="FV17" s="129"/>
      <c r="FW17" s="129"/>
      <c r="FX17" s="129"/>
      <c r="FY17" s="129"/>
      <c r="FZ17" s="129"/>
      <c r="GA17" s="129"/>
      <c r="GB17" s="129"/>
      <c r="GC17" s="129"/>
      <c r="GD17" s="129"/>
      <c r="GE17" s="129"/>
      <c r="GF17" s="129"/>
      <c r="GG17" s="129"/>
      <c r="GH17" s="129"/>
      <c r="GI17" s="129"/>
      <c r="GJ17" s="129"/>
      <c r="GK17" s="129"/>
      <c r="GL17" s="129"/>
      <c r="GM17" s="129"/>
      <c r="GN17" s="129"/>
      <c r="GO17" s="129"/>
      <c r="GP17" s="129"/>
      <c r="GQ17" s="129"/>
      <c r="GR17" s="129"/>
      <c r="GS17" s="129"/>
      <c r="GT17" s="129"/>
      <c r="GU17" s="129"/>
      <c r="GV17" s="129"/>
      <c r="GW17" s="129"/>
      <c r="GX17" s="129"/>
      <c r="GY17" s="129"/>
      <c r="GZ17" s="129"/>
      <c r="HA17" s="129"/>
      <c r="HB17" s="129"/>
      <c r="HC17" s="129"/>
      <c r="HD17" s="129"/>
      <c r="HE17" s="129"/>
      <c r="HF17" s="129"/>
      <c r="HG17" s="129"/>
      <c r="HH17" s="129"/>
      <c r="HI17" s="129"/>
      <c r="HJ17" s="129"/>
      <c r="HK17" s="129"/>
      <c r="HL17" s="129"/>
      <c r="HM17" s="129"/>
      <c r="HN17" s="129"/>
      <c r="HO17" s="129"/>
      <c r="HP17" s="129"/>
      <c r="HQ17" s="129"/>
      <c r="HR17" s="129"/>
      <c r="HS17" s="129"/>
      <c r="HT17" s="129"/>
      <c r="HU17" s="129"/>
      <c r="HV17" s="129"/>
      <c r="HW17" s="129"/>
      <c r="HX17" s="129"/>
      <c r="HY17" s="129"/>
      <c r="HZ17" s="129"/>
      <c r="IA17" s="129"/>
      <c r="IB17" s="129"/>
      <c r="IC17" s="129"/>
      <c r="ID17" s="129"/>
      <c r="IE17" s="129"/>
      <c r="IF17" s="129"/>
      <c r="IG17" s="129"/>
      <c r="IH17" s="129"/>
      <c r="II17" s="129"/>
      <c r="IJ17" s="129"/>
      <c r="IK17" s="129"/>
      <c r="IL17" s="129"/>
      <c r="IM17" s="129"/>
      <c r="IN17" s="129"/>
      <c r="IO17" s="129"/>
      <c r="IP17" s="129"/>
      <c r="IQ17" s="129"/>
      <c r="IR17" s="129"/>
      <c r="IS17" s="129"/>
      <c r="IT17" s="129"/>
      <c r="IU17" s="129"/>
      <c r="IV17" s="129"/>
    </row>
    <row r="18" spans="1:256" ht="22.5" customHeight="1">
      <c r="A18" s="32" t="s">
        <v>1149</v>
      </c>
      <c r="B18" s="80"/>
      <c r="C18" s="130"/>
      <c r="D18" s="128"/>
      <c r="E18" s="70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129"/>
      <c r="BX18" s="129"/>
      <c r="BY18" s="129"/>
      <c r="BZ18" s="129"/>
      <c r="CA18" s="129"/>
      <c r="CB18" s="129"/>
      <c r="CC18" s="129"/>
      <c r="CD18" s="129"/>
      <c r="CE18" s="129"/>
      <c r="CF18" s="129"/>
      <c r="CG18" s="129"/>
      <c r="CH18" s="129"/>
      <c r="CI18" s="129"/>
      <c r="CJ18" s="129"/>
      <c r="CK18" s="129"/>
      <c r="CL18" s="129"/>
      <c r="CM18" s="129"/>
      <c r="CN18" s="129"/>
      <c r="CO18" s="129"/>
      <c r="CP18" s="129"/>
      <c r="CQ18" s="129"/>
      <c r="CR18" s="129"/>
      <c r="CS18" s="129"/>
      <c r="CT18" s="129"/>
      <c r="CU18" s="129"/>
      <c r="CV18" s="129"/>
      <c r="CW18" s="129"/>
      <c r="CX18" s="129"/>
      <c r="CY18" s="129"/>
      <c r="CZ18" s="129"/>
      <c r="DA18" s="129"/>
      <c r="DB18" s="129"/>
      <c r="DC18" s="129"/>
      <c r="DD18" s="129"/>
      <c r="DE18" s="129"/>
      <c r="DF18" s="129"/>
      <c r="DG18" s="129"/>
      <c r="DH18" s="129"/>
      <c r="DI18" s="129"/>
      <c r="DJ18" s="129"/>
      <c r="DK18" s="129"/>
      <c r="DL18" s="129"/>
      <c r="DM18" s="129"/>
      <c r="DN18" s="129"/>
      <c r="DO18" s="129"/>
      <c r="DP18" s="129"/>
      <c r="DQ18" s="129"/>
      <c r="DR18" s="129"/>
      <c r="DS18" s="129"/>
      <c r="DT18" s="129"/>
      <c r="DU18" s="129"/>
      <c r="DV18" s="129"/>
      <c r="DW18" s="129"/>
      <c r="DX18" s="129"/>
      <c r="DY18" s="129"/>
      <c r="DZ18" s="129"/>
      <c r="EA18" s="129"/>
      <c r="EB18" s="129"/>
      <c r="EC18" s="129"/>
      <c r="ED18" s="129"/>
      <c r="EE18" s="129"/>
      <c r="EF18" s="129"/>
      <c r="EG18" s="129"/>
      <c r="EH18" s="129"/>
      <c r="EI18" s="129"/>
      <c r="EJ18" s="129"/>
      <c r="EK18" s="129"/>
      <c r="EL18" s="129"/>
      <c r="EM18" s="129"/>
      <c r="EN18" s="129"/>
      <c r="EO18" s="129"/>
      <c r="EP18" s="129"/>
      <c r="EQ18" s="129"/>
      <c r="ER18" s="129"/>
      <c r="ES18" s="129"/>
      <c r="ET18" s="129"/>
      <c r="EU18" s="129"/>
      <c r="EV18" s="129"/>
      <c r="EW18" s="129"/>
      <c r="EX18" s="129"/>
      <c r="EY18" s="129"/>
      <c r="EZ18" s="129"/>
      <c r="FA18" s="129"/>
      <c r="FB18" s="129"/>
      <c r="FC18" s="129"/>
      <c r="FD18" s="129"/>
      <c r="FE18" s="129"/>
      <c r="FF18" s="129"/>
      <c r="FG18" s="129"/>
      <c r="FH18" s="129"/>
      <c r="FI18" s="129"/>
      <c r="FJ18" s="129"/>
      <c r="FK18" s="129"/>
      <c r="FL18" s="129"/>
      <c r="FM18" s="129"/>
      <c r="FN18" s="129"/>
      <c r="FO18" s="129"/>
      <c r="FP18" s="129"/>
      <c r="FQ18" s="129"/>
      <c r="FR18" s="129"/>
      <c r="FS18" s="129"/>
      <c r="FT18" s="129"/>
      <c r="FU18" s="129"/>
      <c r="FV18" s="129"/>
      <c r="FW18" s="129"/>
      <c r="FX18" s="129"/>
      <c r="FY18" s="129"/>
      <c r="FZ18" s="129"/>
      <c r="GA18" s="129"/>
      <c r="GB18" s="129"/>
      <c r="GC18" s="129"/>
      <c r="GD18" s="129"/>
      <c r="GE18" s="129"/>
      <c r="GF18" s="129"/>
      <c r="GG18" s="129"/>
      <c r="GH18" s="129"/>
      <c r="GI18" s="129"/>
      <c r="GJ18" s="129"/>
      <c r="GK18" s="129"/>
      <c r="GL18" s="129"/>
      <c r="GM18" s="129"/>
      <c r="GN18" s="129"/>
      <c r="GO18" s="129"/>
      <c r="GP18" s="129"/>
      <c r="GQ18" s="129"/>
      <c r="GR18" s="129"/>
      <c r="GS18" s="129"/>
      <c r="GT18" s="129"/>
      <c r="GU18" s="129"/>
      <c r="GV18" s="129"/>
      <c r="GW18" s="129"/>
      <c r="GX18" s="129"/>
      <c r="GY18" s="129"/>
      <c r="GZ18" s="129"/>
      <c r="HA18" s="129"/>
      <c r="HB18" s="129"/>
      <c r="HC18" s="129"/>
      <c r="HD18" s="129"/>
      <c r="HE18" s="129"/>
      <c r="HF18" s="129"/>
      <c r="HG18" s="129"/>
      <c r="HH18" s="129"/>
      <c r="HI18" s="129"/>
      <c r="HJ18" s="129"/>
      <c r="HK18" s="129"/>
      <c r="HL18" s="129"/>
      <c r="HM18" s="129"/>
      <c r="HN18" s="129"/>
      <c r="HO18" s="129"/>
      <c r="HP18" s="129"/>
      <c r="HQ18" s="129"/>
      <c r="HR18" s="129"/>
      <c r="HS18" s="129"/>
      <c r="HT18" s="129"/>
      <c r="HU18" s="129"/>
      <c r="HV18" s="129"/>
      <c r="HW18" s="129"/>
      <c r="HX18" s="129"/>
      <c r="HY18" s="129"/>
      <c r="HZ18" s="129"/>
      <c r="IA18" s="129"/>
      <c r="IB18" s="129"/>
      <c r="IC18" s="129"/>
      <c r="ID18" s="129"/>
      <c r="IE18" s="129"/>
      <c r="IF18" s="129"/>
      <c r="IG18" s="129"/>
      <c r="IH18" s="129"/>
      <c r="II18" s="129"/>
      <c r="IJ18" s="129"/>
      <c r="IK18" s="129"/>
      <c r="IL18" s="129"/>
      <c r="IM18" s="129"/>
      <c r="IN18" s="129"/>
      <c r="IO18" s="129"/>
      <c r="IP18" s="129"/>
      <c r="IQ18" s="129"/>
      <c r="IR18" s="129"/>
      <c r="IS18" s="129"/>
      <c r="IT18" s="129"/>
      <c r="IU18" s="129"/>
      <c r="IV18" s="129"/>
    </row>
    <row r="19" spans="1:256" ht="22.5" customHeight="1">
      <c r="A19" s="32" t="s">
        <v>1148</v>
      </c>
      <c r="B19" s="80"/>
      <c r="C19" s="130"/>
      <c r="D19" s="128"/>
      <c r="E19" s="70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  <c r="BH19" s="129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29"/>
      <c r="BW19" s="129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29"/>
      <c r="CL19" s="129"/>
      <c r="CM19" s="129"/>
      <c r="CN19" s="129"/>
      <c r="CO19" s="129"/>
      <c r="CP19" s="129"/>
      <c r="CQ19" s="129"/>
      <c r="CR19" s="129"/>
      <c r="CS19" s="129"/>
      <c r="CT19" s="129"/>
      <c r="CU19" s="129"/>
      <c r="CV19" s="129"/>
      <c r="CW19" s="129"/>
      <c r="CX19" s="129"/>
      <c r="CY19" s="129"/>
      <c r="CZ19" s="129"/>
      <c r="DA19" s="129"/>
      <c r="DB19" s="129"/>
      <c r="DC19" s="129"/>
      <c r="DD19" s="129"/>
      <c r="DE19" s="129"/>
      <c r="DF19" s="129"/>
      <c r="DG19" s="129"/>
      <c r="DH19" s="129"/>
      <c r="DI19" s="129"/>
      <c r="DJ19" s="129"/>
      <c r="DK19" s="129"/>
      <c r="DL19" s="129"/>
      <c r="DM19" s="129"/>
      <c r="DN19" s="129"/>
      <c r="DO19" s="129"/>
      <c r="DP19" s="129"/>
      <c r="DQ19" s="129"/>
      <c r="DR19" s="129"/>
      <c r="DS19" s="129"/>
      <c r="DT19" s="129"/>
      <c r="DU19" s="129"/>
      <c r="DV19" s="129"/>
      <c r="DW19" s="129"/>
      <c r="DX19" s="129"/>
      <c r="DY19" s="129"/>
      <c r="DZ19" s="129"/>
      <c r="EA19" s="129"/>
      <c r="EB19" s="129"/>
      <c r="EC19" s="129"/>
      <c r="ED19" s="129"/>
      <c r="EE19" s="129"/>
      <c r="EF19" s="129"/>
      <c r="EG19" s="129"/>
      <c r="EH19" s="129"/>
      <c r="EI19" s="129"/>
      <c r="EJ19" s="129"/>
      <c r="EK19" s="129"/>
      <c r="EL19" s="129"/>
      <c r="EM19" s="129"/>
      <c r="EN19" s="129"/>
      <c r="EO19" s="129"/>
      <c r="EP19" s="129"/>
      <c r="EQ19" s="129"/>
      <c r="ER19" s="129"/>
      <c r="ES19" s="129"/>
      <c r="ET19" s="129"/>
      <c r="EU19" s="129"/>
      <c r="EV19" s="129"/>
      <c r="EW19" s="129"/>
      <c r="EX19" s="129"/>
      <c r="EY19" s="129"/>
      <c r="EZ19" s="129"/>
      <c r="FA19" s="129"/>
      <c r="FB19" s="129"/>
      <c r="FC19" s="129"/>
      <c r="FD19" s="129"/>
      <c r="FE19" s="129"/>
      <c r="FF19" s="129"/>
      <c r="FG19" s="129"/>
      <c r="FH19" s="129"/>
      <c r="FI19" s="129"/>
      <c r="FJ19" s="129"/>
      <c r="FK19" s="129"/>
      <c r="FL19" s="129"/>
      <c r="FM19" s="129"/>
      <c r="FN19" s="129"/>
      <c r="FO19" s="129"/>
      <c r="FP19" s="129"/>
      <c r="FQ19" s="129"/>
      <c r="FR19" s="129"/>
      <c r="FS19" s="129"/>
      <c r="FT19" s="129"/>
      <c r="FU19" s="129"/>
      <c r="FV19" s="129"/>
      <c r="FW19" s="129"/>
      <c r="FX19" s="129"/>
      <c r="FY19" s="129"/>
      <c r="FZ19" s="129"/>
      <c r="GA19" s="129"/>
      <c r="GB19" s="129"/>
      <c r="GC19" s="129"/>
      <c r="GD19" s="129"/>
      <c r="GE19" s="129"/>
      <c r="GF19" s="129"/>
      <c r="GG19" s="129"/>
      <c r="GH19" s="129"/>
      <c r="GI19" s="129"/>
      <c r="GJ19" s="129"/>
      <c r="GK19" s="129"/>
      <c r="GL19" s="129"/>
      <c r="GM19" s="129"/>
      <c r="GN19" s="129"/>
      <c r="GO19" s="129"/>
      <c r="GP19" s="129"/>
      <c r="GQ19" s="129"/>
      <c r="GR19" s="129"/>
      <c r="GS19" s="129"/>
      <c r="GT19" s="129"/>
      <c r="GU19" s="129"/>
      <c r="GV19" s="129"/>
      <c r="GW19" s="129"/>
      <c r="GX19" s="129"/>
      <c r="GY19" s="129"/>
      <c r="GZ19" s="129"/>
      <c r="HA19" s="129"/>
      <c r="HB19" s="129"/>
      <c r="HC19" s="129"/>
      <c r="HD19" s="129"/>
      <c r="HE19" s="129"/>
      <c r="HF19" s="129"/>
      <c r="HG19" s="129"/>
      <c r="HH19" s="129"/>
      <c r="HI19" s="129"/>
      <c r="HJ19" s="129"/>
      <c r="HK19" s="129"/>
      <c r="HL19" s="129"/>
      <c r="HM19" s="129"/>
      <c r="HN19" s="129"/>
      <c r="HO19" s="129"/>
      <c r="HP19" s="129"/>
      <c r="HQ19" s="129"/>
      <c r="HR19" s="129"/>
      <c r="HS19" s="129"/>
      <c r="HT19" s="129"/>
      <c r="HU19" s="129"/>
      <c r="HV19" s="129"/>
      <c r="HW19" s="129"/>
      <c r="HX19" s="129"/>
      <c r="HY19" s="129"/>
      <c r="HZ19" s="129"/>
      <c r="IA19" s="129"/>
      <c r="IB19" s="129"/>
      <c r="IC19" s="129"/>
      <c r="ID19" s="129"/>
      <c r="IE19" s="129"/>
      <c r="IF19" s="129"/>
      <c r="IG19" s="129"/>
      <c r="IH19" s="129"/>
      <c r="II19" s="129"/>
      <c r="IJ19" s="129"/>
      <c r="IK19" s="129"/>
      <c r="IL19" s="129"/>
      <c r="IM19" s="129"/>
      <c r="IN19" s="129"/>
      <c r="IO19" s="129"/>
      <c r="IP19" s="129"/>
      <c r="IQ19" s="129"/>
      <c r="IR19" s="129"/>
      <c r="IS19" s="129"/>
      <c r="IT19" s="129"/>
      <c r="IU19" s="129"/>
      <c r="IV19" s="129"/>
    </row>
  </sheetData>
  <mergeCells count="5">
    <mergeCell ref="A2:E2"/>
    <mergeCell ref="A4:A5"/>
    <mergeCell ref="B4:B5"/>
    <mergeCell ref="C4:C5"/>
    <mergeCell ref="D4:E4"/>
  </mergeCells>
  <phoneticPr fontId="2" type="noConversion"/>
  <printOptions horizontalCentered="1"/>
  <pageMargins left="0.78740157480314965" right="0.74803149606299213" top="0.55118110236220474" bottom="0.62992125984251968" header="0.51181102362204722" footer="0.31496062992125984"/>
  <pageSetup paperSize="9" scale="90" firstPageNumber="55" orientation="landscape" useFirstPageNumber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V13"/>
  <sheetViews>
    <sheetView view="pageBreakPreview" zoomScale="115" workbookViewId="0">
      <selection activeCell="F15" sqref="F15"/>
    </sheetView>
  </sheetViews>
  <sheetFormatPr defaultColWidth="8.75" defaultRowHeight="14.25"/>
  <cols>
    <col min="1" max="1" width="41.25" style="110" customWidth="1"/>
    <col min="2" max="2" width="17" style="111" customWidth="1"/>
    <col min="3" max="5" width="17" style="110" customWidth="1"/>
    <col min="6" max="32" width="9" style="110" bestFit="1" customWidth="1"/>
    <col min="33" max="256" width="8.75" style="110"/>
    <col min="257" max="257" width="41.25" style="110" customWidth="1"/>
    <col min="258" max="261" width="17" style="110" customWidth="1"/>
    <col min="262" max="288" width="9" style="110" bestFit="1" customWidth="1"/>
    <col min="289" max="512" width="8.75" style="110"/>
    <col min="513" max="513" width="41.25" style="110" customWidth="1"/>
    <col min="514" max="517" width="17" style="110" customWidth="1"/>
    <col min="518" max="544" width="9" style="110" bestFit="1" customWidth="1"/>
    <col min="545" max="768" width="8.75" style="110"/>
    <col min="769" max="769" width="41.25" style="110" customWidth="1"/>
    <col min="770" max="773" width="17" style="110" customWidth="1"/>
    <col min="774" max="800" width="9" style="110" bestFit="1" customWidth="1"/>
    <col min="801" max="1024" width="8.75" style="110"/>
    <col min="1025" max="1025" width="41.25" style="110" customWidth="1"/>
    <col min="1026" max="1029" width="17" style="110" customWidth="1"/>
    <col min="1030" max="1056" width="9" style="110" bestFit="1" customWidth="1"/>
    <col min="1057" max="1280" width="8.75" style="110"/>
    <col min="1281" max="1281" width="41.25" style="110" customWidth="1"/>
    <col min="1282" max="1285" width="17" style="110" customWidth="1"/>
    <col min="1286" max="1312" width="9" style="110" bestFit="1" customWidth="1"/>
    <col min="1313" max="1536" width="8.75" style="110"/>
    <col min="1537" max="1537" width="41.25" style="110" customWidth="1"/>
    <col min="1538" max="1541" width="17" style="110" customWidth="1"/>
    <col min="1542" max="1568" width="9" style="110" bestFit="1" customWidth="1"/>
    <col min="1569" max="1792" width="8.75" style="110"/>
    <col min="1793" max="1793" width="41.25" style="110" customWidth="1"/>
    <col min="1794" max="1797" width="17" style="110" customWidth="1"/>
    <col min="1798" max="1824" width="9" style="110" bestFit="1" customWidth="1"/>
    <col min="1825" max="2048" width="8.75" style="110"/>
    <col min="2049" max="2049" width="41.25" style="110" customWidth="1"/>
    <col min="2050" max="2053" width="17" style="110" customWidth="1"/>
    <col min="2054" max="2080" width="9" style="110" bestFit="1" customWidth="1"/>
    <col min="2081" max="2304" width="8.75" style="110"/>
    <col min="2305" max="2305" width="41.25" style="110" customWidth="1"/>
    <col min="2306" max="2309" width="17" style="110" customWidth="1"/>
    <col min="2310" max="2336" width="9" style="110" bestFit="1" customWidth="1"/>
    <col min="2337" max="2560" width="8.75" style="110"/>
    <col min="2561" max="2561" width="41.25" style="110" customWidth="1"/>
    <col min="2562" max="2565" width="17" style="110" customWidth="1"/>
    <col min="2566" max="2592" width="9" style="110" bestFit="1" customWidth="1"/>
    <col min="2593" max="2816" width="8.75" style="110"/>
    <col min="2817" max="2817" width="41.25" style="110" customWidth="1"/>
    <col min="2818" max="2821" width="17" style="110" customWidth="1"/>
    <col min="2822" max="2848" width="9" style="110" bestFit="1" customWidth="1"/>
    <col min="2849" max="3072" width="8.75" style="110"/>
    <col min="3073" max="3073" width="41.25" style="110" customWidth="1"/>
    <col min="3074" max="3077" width="17" style="110" customWidth="1"/>
    <col min="3078" max="3104" width="9" style="110" bestFit="1" customWidth="1"/>
    <col min="3105" max="3328" width="8.75" style="110"/>
    <col min="3329" max="3329" width="41.25" style="110" customWidth="1"/>
    <col min="3330" max="3333" width="17" style="110" customWidth="1"/>
    <col min="3334" max="3360" width="9" style="110" bestFit="1" customWidth="1"/>
    <col min="3361" max="3584" width="8.75" style="110"/>
    <col min="3585" max="3585" width="41.25" style="110" customWidth="1"/>
    <col min="3586" max="3589" width="17" style="110" customWidth="1"/>
    <col min="3590" max="3616" width="9" style="110" bestFit="1" customWidth="1"/>
    <col min="3617" max="3840" width="8.75" style="110"/>
    <col min="3841" max="3841" width="41.25" style="110" customWidth="1"/>
    <col min="3842" max="3845" width="17" style="110" customWidth="1"/>
    <col min="3846" max="3872" width="9" style="110" bestFit="1" customWidth="1"/>
    <col min="3873" max="4096" width="8.75" style="110"/>
    <col min="4097" max="4097" width="41.25" style="110" customWidth="1"/>
    <col min="4098" max="4101" width="17" style="110" customWidth="1"/>
    <col min="4102" max="4128" width="9" style="110" bestFit="1" customWidth="1"/>
    <col min="4129" max="4352" width="8.75" style="110"/>
    <col min="4353" max="4353" width="41.25" style="110" customWidth="1"/>
    <col min="4354" max="4357" width="17" style="110" customWidth="1"/>
    <col min="4358" max="4384" width="9" style="110" bestFit="1" customWidth="1"/>
    <col min="4385" max="4608" width="8.75" style="110"/>
    <col min="4609" max="4609" width="41.25" style="110" customWidth="1"/>
    <col min="4610" max="4613" width="17" style="110" customWidth="1"/>
    <col min="4614" max="4640" width="9" style="110" bestFit="1" customWidth="1"/>
    <col min="4641" max="4864" width="8.75" style="110"/>
    <col min="4865" max="4865" width="41.25" style="110" customWidth="1"/>
    <col min="4866" max="4869" width="17" style="110" customWidth="1"/>
    <col min="4870" max="4896" width="9" style="110" bestFit="1" customWidth="1"/>
    <col min="4897" max="5120" width="8.75" style="110"/>
    <col min="5121" max="5121" width="41.25" style="110" customWidth="1"/>
    <col min="5122" max="5125" width="17" style="110" customWidth="1"/>
    <col min="5126" max="5152" width="9" style="110" bestFit="1" customWidth="1"/>
    <col min="5153" max="5376" width="8.75" style="110"/>
    <col min="5377" max="5377" width="41.25" style="110" customWidth="1"/>
    <col min="5378" max="5381" width="17" style="110" customWidth="1"/>
    <col min="5382" max="5408" width="9" style="110" bestFit="1" customWidth="1"/>
    <col min="5409" max="5632" width="8.75" style="110"/>
    <col min="5633" max="5633" width="41.25" style="110" customWidth="1"/>
    <col min="5634" max="5637" width="17" style="110" customWidth="1"/>
    <col min="5638" max="5664" width="9" style="110" bestFit="1" customWidth="1"/>
    <col min="5665" max="5888" width="8.75" style="110"/>
    <col min="5889" max="5889" width="41.25" style="110" customWidth="1"/>
    <col min="5890" max="5893" width="17" style="110" customWidth="1"/>
    <col min="5894" max="5920" width="9" style="110" bestFit="1" customWidth="1"/>
    <col min="5921" max="6144" width="8.75" style="110"/>
    <col min="6145" max="6145" width="41.25" style="110" customWidth="1"/>
    <col min="6146" max="6149" width="17" style="110" customWidth="1"/>
    <col min="6150" max="6176" width="9" style="110" bestFit="1" customWidth="1"/>
    <col min="6177" max="6400" width="8.75" style="110"/>
    <col min="6401" max="6401" width="41.25" style="110" customWidth="1"/>
    <col min="6402" max="6405" width="17" style="110" customWidth="1"/>
    <col min="6406" max="6432" width="9" style="110" bestFit="1" customWidth="1"/>
    <col min="6433" max="6656" width="8.75" style="110"/>
    <col min="6657" max="6657" width="41.25" style="110" customWidth="1"/>
    <col min="6658" max="6661" width="17" style="110" customWidth="1"/>
    <col min="6662" max="6688" width="9" style="110" bestFit="1" customWidth="1"/>
    <col min="6689" max="6912" width="8.75" style="110"/>
    <col min="6913" max="6913" width="41.25" style="110" customWidth="1"/>
    <col min="6914" max="6917" width="17" style="110" customWidth="1"/>
    <col min="6918" max="6944" width="9" style="110" bestFit="1" customWidth="1"/>
    <col min="6945" max="7168" width="8.75" style="110"/>
    <col min="7169" max="7169" width="41.25" style="110" customWidth="1"/>
    <col min="7170" max="7173" width="17" style="110" customWidth="1"/>
    <col min="7174" max="7200" width="9" style="110" bestFit="1" customWidth="1"/>
    <col min="7201" max="7424" width="8.75" style="110"/>
    <col min="7425" max="7425" width="41.25" style="110" customWidth="1"/>
    <col min="7426" max="7429" width="17" style="110" customWidth="1"/>
    <col min="7430" max="7456" width="9" style="110" bestFit="1" customWidth="1"/>
    <col min="7457" max="7680" width="8.75" style="110"/>
    <col min="7681" max="7681" width="41.25" style="110" customWidth="1"/>
    <col min="7682" max="7685" width="17" style="110" customWidth="1"/>
    <col min="7686" max="7712" width="9" style="110" bestFit="1" customWidth="1"/>
    <col min="7713" max="7936" width="8.75" style="110"/>
    <col min="7937" max="7937" width="41.25" style="110" customWidth="1"/>
    <col min="7938" max="7941" width="17" style="110" customWidth="1"/>
    <col min="7942" max="7968" width="9" style="110" bestFit="1" customWidth="1"/>
    <col min="7969" max="8192" width="8.75" style="110"/>
    <col min="8193" max="8193" width="41.25" style="110" customWidth="1"/>
    <col min="8194" max="8197" width="17" style="110" customWidth="1"/>
    <col min="8198" max="8224" width="9" style="110" bestFit="1" customWidth="1"/>
    <col min="8225" max="8448" width="8.75" style="110"/>
    <col min="8449" max="8449" width="41.25" style="110" customWidth="1"/>
    <col min="8450" max="8453" width="17" style="110" customWidth="1"/>
    <col min="8454" max="8480" width="9" style="110" bestFit="1" customWidth="1"/>
    <col min="8481" max="8704" width="8.75" style="110"/>
    <col min="8705" max="8705" width="41.25" style="110" customWidth="1"/>
    <col min="8706" max="8709" width="17" style="110" customWidth="1"/>
    <col min="8710" max="8736" width="9" style="110" bestFit="1" customWidth="1"/>
    <col min="8737" max="8960" width="8.75" style="110"/>
    <col min="8961" max="8961" width="41.25" style="110" customWidth="1"/>
    <col min="8962" max="8965" width="17" style="110" customWidth="1"/>
    <col min="8966" max="8992" width="9" style="110" bestFit="1" customWidth="1"/>
    <col min="8993" max="9216" width="8.75" style="110"/>
    <col min="9217" max="9217" width="41.25" style="110" customWidth="1"/>
    <col min="9218" max="9221" width="17" style="110" customWidth="1"/>
    <col min="9222" max="9248" width="9" style="110" bestFit="1" customWidth="1"/>
    <col min="9249" max="9472" width="8.75" style="110"/>
    <col min="9473" max="9473" width="41.25" style="110" customWidth="1"/>
    <col min="9474" max="9477" width="17" style="110" customWidth="1"/>
    <col min="9478" max="9504" width="9" style="110" bestFit="1" customWidth="1"/>
    <col min="9505" max="9728" width="8.75" style="110"/>
    <col min="9729" max="9729" width="41.25" style="110" customWidth="1"/>
    <col min="9730" max="9733" width="17" style="110" customWidth="1"/>
    <col min="9734" max="9760" width="9" style="110" bestFit="1" customWidth="1"/>
    <col min="9761" max="9984" width="8.75" style="110"/>
    <col min="9985" max="9985" width="41.25" style="110" customWidth="1"/>
    <col min="9986" max="9989" width="17" style="110" customWidth="1"/>
    <col min="9990" max="10016" width="9" style="110" bestFit="1" customWidth="1"/>
    <col min="10017" max="10240" width="8.75" style="110"/>
    <col min="10241" max="10241" width="41.25" style="110" customWidth="1"/>
    <col min="10242" max="10245" width="17" style="110" customWidth="1"/>
    <col min="10246" max="10272" width="9" style="110" bestFit="1" customWidth="1"/>
    <col min="10273" max="10496" width="8.75" style="110"/>
    <col min="10497" max="10497" width="41.25" style="110" customWidth="1"/>
    <col min="10498" max="10501" width="17" style="110" customWidth="1"/>
    <col min="10502" max="10528" width="9" style="110" bestFit="1" customWidth="1"/>
    <col min="10529" max="10752" width="8.75" style="110"/>
    <col min="10753" max="10753" width="41.25" style="110" customWidth="1"/>
    <col min="10754" max="10757" width="17" style="110" customWidth="1"/>
    <col min="10758" max="10784" width="9" style="110" bestFit="1" customWidth="1"/>
    <col min="10785" max="11008" width="8.75" style="110"/>
    <col min="11009" max="11009" width="41.25" style="110" customWidth="1"/>
    <col min="11010" max="11013" width="17" style="110" customWidth="1"/>
    <col min="11014" max="11040" width="9" style="110" bestFit="1" customWidth="1"/>
    <col min="11041" max="11264" width="8.75" style="110"/>
    <col min="11265" max="11265" width="41.25" style="110" customWidth="1"/>
    <col min="11266" max="11269" width="17" style="110" customWidth="1"/>
    <col min="11270" max="11296" width="9" style="110" bestFit="1" customWidth="1"/>
    <col min="11297" max="11520" width="8.75" style="110"/>
    <col min="11521" max="11521" width="41.25" style="110" customWidth="1"/>
    <col min="11522" max="11525" width="17" style="110" customWidth="1"/>
    <col min="11526" max="11552" width="9" style="110" bestFit="1" customWidth="1"/>
    <col min="11553" max="11776" width="8.75" style="110"/>
    <col min="11777" max="11777" width="41.25" style="110" customWidth="1"/>
    <col min="11778" max="11781" width="17" style="110" customWidth="1"/>
    <col min="11782" max="11808" width="9" style="110" bestFit="1" customWidth="1"/>
    <col min="11809" max="12032" width="8.75" style="110"/>
    <col min="12033" max="12033" width="41.25" style="110" customWidth="1"/>
    <col min="12034" max="12037" width="17" style="110" customWidth="1"/>
    <col min="12038" max="12064" width="9" style="110" bestFit="1" customWidth="1"/>
    <col min="12065" max="12288" width="8.75" style="110"/>
    <col min="12289" max="12289" width="41.25" style="110" customWidth="1"/>
    <col min="12290" max="12293" width="17" style="110" customWidth="1"/>
    <col min="12294" max="12320" width="9" style="110" bestFit="1" customWidth="1"/>
    <col min="12321" max="12544" width="8.75" style="110"/>
    <col min="12545" max="12545" width="41.25" style="110" customWidth="1"/>
    <col min="12546" max="12549" width="17" style="110" customWidth="1"/>
    <col min="12550" max="12576" width="9" style="110" bestFit="1" customWidth="1"/>
    <col min="12577" max="12800" width="8.75" style="110"/>
    <col min="12801" max="12801" width="41.25" style="110" customWidth="1"/>
    <col min="12802" max="12805" width="17" style="110" customWidth="1"/>
    <col min="12806" max="12832" width="9" style="110" bestFit="1" customWidth="1"/>
    <col min="12833" max="13056" width="8.75" style="110"/>
    <col min="13057" max="13057" width="41.25" style="110" customWidth="1"/>
    <col min="13058" max="13061" width="17" style="110" customWidth="1"/>
    <col min="13062" max="13088" width="9" style="110" bestFit="1" customWidth="1"/>
    <col min="13089" max="13312" width="8.75" style="110"/>
    <col min="13313" max="13313" width="41.25" style="110" customWidth="1"/>
    <col min="13314" max="13317" width="17" style="110" customWidth="1"/>
    <col min="13318" max="13344" width="9" style="110" bestFit="1" customWidth="1"/>
    <col min="13345" max="13568" width="8.75" style="110"/>
    <col min="13569" max="13569" width="41.25" style="110" customWidth="1"/>
    <col min="13570" max="13573" width="17" style="110" customWidth="1"/>
    <col min="13574" max="13600" width="9" style="110" bestFit="1" customWidth="1"/>
    <col min="13601" max="13824" width="8.75" style="110"/>
    <col min="13825" max="13825" width="41.25" style="110" customWidth="1"/>
    <col min="13826" max="13829" width="17" style="110" customWidth="1"/>
    <col min="13830" max="13856" width="9" style="110" bestFit="1" customWidth="1"/>
    <col min="13857" max="14080" width="8.75" style="110"/>
    <col min="14081" max="14081" width="41.25" style="110" customWidth="1"/>
    <col min="14082" max="14085" width="17" style="110" customWidth="1"/>
    <col min="14086" max="14112" width="9" style="110" bestFit="1" customWidth="1"/>
    <col min="14113" max="14336" width="8.75" style="110"/>
    <col min="14337" max="14337" width="41.25" style="110" customWidth="1"/>
    <col min="14338" max="14341" width="17" style="110" customWidth="1"/>
    <col min="14342" max="14368" width="9" style="110" bestFit="1" customWidth="1"/>
    <col min="14369" max="14592" width="8.75" style="110"/>
    <col min="14593" max="14593" width="41.25" style="110" customWidth="1"/>
    <col min="14594" max="14597" width="17" style="110" customWidth="1"/>
    <col min="14598" max="14624" width="9" style="110" bestFit="1" customWidth="1"/>
    <col min="14625" max="14848" width="8.75" style="110"/>
    <col min="14849" max="14849" width="41.25" style="110" customWidth="1"/>
    <col min="14850" max="14853" width="17" style="110" customWidth="1"/>
    <col min="14854" max="14880" width="9" style="110" bestFit="1" customWidth="1"/>
    <col min="14881" max="15104" width="8.75" style="110"/>
    <col min="15105" max="15105" width="41.25" style="110" customWidth="1"/>
    <col min="15106" max="15109" width="17" style="110" customWidth="1"/>
    <col min="15110" max="15136" width="9" style="110" bestFit="1" customWidth="1"/>
    <col min="15137" max="15360" width="8.75" style="110"/>
    <col min="15361" max="15361" width="41.25" style="110" customWidth="1"/>
    <col min="15362" max="15365" width="17" style="110" customWidth="1"/>
    <col min="15366" max="15392" width="9" style="110" bestFit="1" customWidth="1"/>
    <col min="15393" max="15616" width="8.75" style="110"/>
    <col min="15617" max="15617" width="41.25" style="110" customWidth="1"/>
    <col min="15618" max="15621" width="17" style="110" customWidth="1"/>
    <col min="15622" max="15648" width="9" style="110" bestFit="1" customWidth="1"/>
    <col min="15649" max="15872" width="8.75" style="110"/>
    <col min="15873" max="15873" width="41.25" style="110" customWidth="1"/>
    <col min="15874" max="15877" width="17" style="110" customWidth="1"/>
    <col min="15878" max="15904" width="9" style="110" bestFit="1" customWidth="1"/>
    <col min="15905" max="16128" width="8.75" style="110"/>
    <col min="16129" max="16129" width="41.25" style="110" customWidth="1"/>
    <col min="16130" max="16133" width="17" style="110" customWidth="1"/>
    <col min="16134" max="16160" width="9" style="110" bestFit="1" customWidth="1"/>
    <col min="16161" max="16384" width="8.75" style="110"/>
  </cols>
  <sheetData>
    <row r="1" spans="1:256" ht="28.5" customHeight="1">
      <c r="A1" s="221" t="s">
        <v>1248</v>
      </c>
      <c r="B1" s="221"/>
      <c r="C1" s="221"/>
      <c r="D1" s="221"/>
      <c r="E1" s="221"/>
    </row>
    <row r="2" spans="1:256" ht="16.5" customHeight="1">
      <c r="A2" s="29"/>
      <c r="B2" s="189"/>
      <c r="C2" s="69"/>
      <c r="D2" s="69"/>
      <c r="E2" s="68" t="s">
        <v>738</v>
      </c>
    </row>
    <row r="3" spans="1:256" s="11" customFormat="1" ht="24.75" customHeight="1">
      <c r="A3" s="222" t="s">
        <v>739</v>
      </c>
      <c r="B3" s="224" t="s">
        <v>1241</v>
      </c>
      <c r="C3" s="226" t="s">
        <v>1182</v>
      </c>
      <c r="D3" s="228" t="s">
        <v>1242</v>
      </c>
      <c r="E3" s="228"/>
      <c r="F3" s="10"/>
    </row>
    <row r="4" spans="1:256" s="11" customFormat="1" ht="24" customHeight="1">
      <c r="A4" s="223"/>
      <c r="B4" s="225"/>
      <c r="C4" s="227"/>
      <c r="D4" s="190" t="s">
        <v>702</v>
      </c>
      <c r="E4" s="190" t="s">
        <v>740</v>
      </c>
      <c r="F4" s="10"/>
    </row>
    <row r="5" spans="1:256" ht="22.5" customHeight="1">
      <c r="A5" s="30" t="s">
        <v>1150</v>
      </c>
      <c r="B5" s="80">
        <f>SUM(B6,B7,B8,B9,B12)</f>
        <v>11974</v>
      </c>
      <c r="C5" s="80">
        <f>SUM(C6,C7,C8,C9,C12)</f>
        <v>12730</v>
      </c>
      <c r="D5" s="31">
        <f>C5-B5</f>
        <v>756</v>
      </c>
      <c r="E5" s="70">
        <f>IF(B5=0,"",D5/B5*100)</f>
        <v>6.3136796392183054</v>
      </c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29"/>
      <c r="BK5" s="129"/>
      <c r="BL5" s="129"/>
      <c r="BM5" s="129"/>
      <c r="BN5" s="129"/>
      <c r="BO5" s="129"/>
      <c r="BP5" s="129"/>
      <c r="BQ5" s="129"/>
      <c r="BR5" s="129"/>
      <c r="BS5" s="129"/>
      <c r="BT5" s="129"/>
      <c r="BU5" s="129"/>
      <c r="BV5" s="129"/>
      <c r="BW5" s="129"/>
      <c r="BX5" s="129"/>
      <c r="BY5" s="129"/>
      <c r="BZ5" s="129"/>
      <c r="CA5" s="129"/>
      <c r="CB5" s="129"/>
      <c r="CC5" s="129"/>
      <c r="CD5" s="129"/>
      <c r="CE5" s="129"/>
      <c r="CF5" s="129"/>
      <c r="CG5" s="129"/>
      <c r="CH5" s="129"/>
      <c r="CI5" s="129"/>
      <c r="CJ5" s="129"/>
      <c r="CK5" s="129"/>
      <c r="CL5" s="129"/>
      <c r="CM5" s="129"/>
      <c r="CN5" s="129"/>
      <c r="CO5" s="129"/>
      <c r="CP5" s="129"/>
      <c r="CQ5" s="129"/>
      <c r="CR5" s="129"/>
      <c r="CS5" s="129"/>
      <c r="CT5" s="129"/>
      <c r="CU5" s="129"/>
      <c r="CV5" s="129"/>
      <c r="CW5" s="129"/>
      <c r="CX5" s="129"/>
      <c r="CY5" s="129"/>
      <c r="CZ5" s="129"/>
      <c r="DA5" s="129"/>
      <c r="DB5" s="129"/>
      <c r="DC5" s="129"/>
      <c r="DD5" s="129"/>
      <c r="DE5" s="129"/>
      <c r="DF5" s="129"/>
      <c r="DG5" s="129"/>
      <c r="DH5" s="129"/>
      <c r="DI5" s="129"/>
      <c r="DJ5" s="129"/>
      <c r="DK5" s="129"/>
      <c r="DL5" s="129"/>
      <c r="DM5" s="129"/>
      <c r="DN5" s="129"/>
      <c r="DO5" s="129"/>
      <c r="DP5" s="129"/>
      <c r="DQ5" s="129"/>
      <c r="DR5" s="129"/>
      <c r="DS5" s="129"/>
      <c r="DT5" s="129"/>
      <c r="DU5" s="129"/>
      <c r="DV5" s="129"/>
      <c r="DW5" s="129"/>
      <c r="DX5" s="129"/>
      <c r="DY5" s="129"/>
      <c r="DZ5" s="129"/>
      <c r="EA5" s="129"/>
      <c r="EB5" s="129"/>
      <c r="EC5" s="129"/>
      <c r="ED5" s="129"/>
      <c r="EE5" s="129"/>
      <c r="EF5" s="129"/>
      <c r="EG5" s="129"/>
      <c r="EH5" s="129"/>
      <c r="EI5" s="129"/>
      <c r="EJ5" s="129"/>
      <c r="EK5" s="129"/>
      <c r="EL5" s="129"/>
      <c r="EM5" s="129"/>
      <c r="EN5" s="129"/>
      <c r="EO5" s="129"/>
      <c r="EP5" s="129"/>
      <c r="EQ5" s="129"/>
      <c r="ER5" s="129"/>
      <c r="ES5" s="129"/>
      <c r="ET5" s="129"/>
      <c r="EU5" s="129"/>
      <c r="EV5" s="129"/>
      <c r="EW5" s="129"/>
      <c r="EX5" s="129"/>
      <c r="EY5" s="129"/>
      <c r="EZ5" s="129"/>
      <c r="FA5" s="129"/>
      <c r="FB5" s="129"/>
      <c r="FC5" s="129"/>
      <c r="FD5" s="129"/>
      <c r="FE5" s="129"/>
      <c r="FF5" s="129"/>
      <c r="FG5" s="129"/>
      <c r="FH5" s="129"/>
      <c r="FI5" s="129"/>
      <c r="FJ5" s="129"/>
      <c r="FK5" s="129"/>
      <c r="FL5" s="129"/>
      <c r="FM5" s="129"/>
      <c r="FN5" s="129"/>
      <c r="FO5" s="129"/>
      <c r="FP5" s="129"/>
      <c r="FQ5" s="129"/>
      <c r="FR5" s="129"/>
      <c r="FS5" s="129"/>
      <c r="FT5" s="129"/>
      <c r="FU5" s="129"/>
      <c r="FV5" s="129"/>
      <c r="FW5" s="129"/>
      <c r="FX5" s="129"/>
      <c r="FY5" s="129"/>
      <c r="FZ5" s="129"/>
      <c r="GA5" s="129"/>
      <c r="GB5" s="129"/>
      <c r="GC5" s="129"/>
      <c r="GD5" s="129"/>
      <c r="GE5" s="129"/>
      <c r="GF5" s="129"/>
      <c r="GG5" s="129"/>
      <c r="GH5" s="129"/>
      <c r="GI5" s="129"/>
      <c r="GJ5" s="129"/>
      <c r="GK5" s="129"/>
      <c r="GL5" s="129"/>
      <c r="GM5" s="129"/>
      <c r="GN5" s="129"/>
      <c r="GO5" s="129"/>
      <c r="GP5" s="129"/>
      <c r="GQ5" s="129"/>
      <c r="GR5" s="129"/>
      <c r="GS5" s="129"/>
      <c r="GT5" s="129"/>
      <c r="GU5" s="129"/>
      <c r="GV5" s="129"/>
      <c r="GW5" s="129"/>
      <c r="GX5" s="129"/>
      <c r="GY5" s="129"/>
      <c r="GZ5" s="129"/>
      <c r="HA5" s="129"/>
      <c r="HB5" s="129"/>
      <c r="HC5" s="129"/>
      <c r="HD5" s="129"/>
      <c r="HE5" s="129"/>
      <c r="HF5" s="129"/>
      <c r="HG5" s="129"/>
      <c r="HH5" s="129"/>
      <c r="HI5" s="129"/>
      <c r="HJ5" s="129"/>
      <c r="HK5" s="129"/>
      <c r="HL5" s="129"/>
      <c r="HM5" s="129"/>
      <c r="HN5" s="129"/>
      <c r="HO5" s="129"/>
      <c r="HP5" s="129"/>
      <c r="HQ5" s="129"/>
      <c r="HR5" s="129"/>
      <c r="HS5" s="129"/>
      <c r="HT5" s="129"/>
      <c r="HU5" s="129"/>
      <c r="HV5" s="129"/>
      <c r="HW5" s="129"/>
      <c r="HX5" s="129"/>
      <c r="HY5" s="129"/>
      <c r="HZ5" s="129"/>
      <c r="IA5" s="129"/>
      <c r="IB5" s="129"/>
      <c r="IC5" s="129"/>
      <c r="ID5" s="129"/>
      <c r="IE5" s="129"/>
      <c r="IF5" s="129"/>
      <c r="IG5" s="129"/>
      <c r="IH5" s="129"/>
      <c r="II5" s="129"/>
      <c r="IJ5" s="129"/>
      <c r="IK5" s="129"/>
      <c r="IL5" s="129"/>
      <c r="IM5" s="129"/>
      <c r="IN5" s="129"/>
      <c r="IO5" s="129"/>
      <c r="IP5" s="129"/>
      <c r="IQ5" s="129"/>
      <c r="IR5" s="129"/>
      <c r="IS5" s="129"/>
      <c r="IT5" s="129"/>
      <c r="IU5" s="129"/>
      <c r="IV5" s="129"/>
    </row>
    <row r="6" spans="1:256" ht="22.5" customHeight="1">
      <c r="A6" s="32" t="s">
        <v>1154</v>
      </c>
      <c r="B6" s="31"/>
      <c r="C6" s="31"/>
      <c r="D6" s="31">
        <f t="shared" ref="D6:D12" si="0">C6-B6</f>
        <v>0</v>
      </c>
      <c r="E6" s="70" t="str">
        <f t="shared" ref="E6:E12" si="1">IF(B6=0,"",D6/B6*100)</f>
        <v/>
      </c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29"/>
      <c r="CA6" s="129"/>
      <c r="CB6" s="129"/>
      <c r="CC6" s="129"/>
      <c r="CD6" s="129"/>
      <c r="CE6" s="129"/>
      <c r="CF6" s="129"/>
      <c r="CG6" s="129"/>
      <c r="CH6" s="129"/>
      <c r="CI6" s="129"/>
      <c r="CJ6" s="129"/>
      <c r="CK6" s="129"/>
      <c r="CL6" s="129"/>
      <c r="CM6" s="129"/>
      <c r="CN6" s="129"/>
      <c r="CO6" s="129"/>
      <c r="CP6" s="129"/>
      <c r="CQ6" s="129"/>
      <c r="CR6" s="129"/>
      <c r="CS6" s="129"/>
      <c r="CT6" s="129"/>
      <c r="CU6" s="129"/>
      <c r="CV6" s="129"/>
      <c r="CW6" s="129"/>
      <c r="CX6" s="129"/>
      <c r="CY6" s="129"/>
      <c r="CZ6" s="129"/>
      <c r="DA6" s="129"/>
      <c r="DB6" s="129"/>
      <c r="DC6" s="129"/>
      <c r="DD6" s="129"/>
      <c r="DE6" s="129"/>
      <c r="DF6" s="129"/>
      <c r="DG6" s="129"/>
      <c r="DH6" s="129"/>
      <c r="DI6" s="129"/>
      <c r="DJ6" s="129"/>
      <c r="DK6" s="129"/>
      <c r="DL6" s="129"/>
      <c r="DM6" s="129"/>
      <c r="DN6" s="129"/>
      <c r="DO6" s="129"/>
      <c r="DP6" s="129"/>
      <c r="DQ6" s="129"/>
      <c r="DR6" s="129"/>
      <c r="DS6" s="129"/>
      <c r="DT6" s="129"/>
      <c r="DU6" s="129"/>
      <c r="DV6" s="129"/>
      <c r="DW6" s="129"/>
      <c r="DX6" s="129"/>
      <c r="DY6" s="129"/>
      <c r="DZ6" s="129"/>
      <c r="EA6" s="129"/>
      <c r="EB6" s="129"/>
      <c r="EC6" s="129"/>
      <c r="ED6" s="129"/>
      <c r="EE6" s="129"/>
      <c r="EF6" s="129"/>
      <c r="EG6" s="129"/>
      <c r="EH6" s="129"/>
      <c r="EI6" s="129"/>
      <c r="EJ6" s="129"/>
      <c r="EK6" s="129"/>
      <c r="EL6" s="129"/>
      <c r="EM6" s="129"/>
      <c r="EN6" s="129"/>
      <c r="EO6" s="129"/>
      <c r="EP6" s="129"/>
      <c r="EQ6" s="129"/>
      <c r="ER6" s="129"/>
      <c r="ES6" s="129"/>
      <c r="ET6" s="129"/>
      <c r="EU6" s="129"/>
      <c r="EV6" s="129"/>
      <c r="EW6" s="129"/>
      <c r="EX6" s="129"/>
      <c r="EY6" s="129"/>
      <c r="EZ6" s="129"/>
      <c r="FA6" s="129"/>
      <c r="FB6" s="129"/>
      <c r="FC6" s="129"/>
      <c r="FD6" s="129"/>
      <c r="FE6" s="129"/>
      <c r="FF6" s="129"/>
      <c r="FG6" s="129"/>
      <c r="FH6" s="129"/>
      <c r="FI6" s="129"/>
      <c r="FJ6" s="129"/>
      <c r="FK6" s="129"/>
      <c r="FL6" s="129"/>
      <c r="FM6" s="129"/>
      <c r="FN6" s="129"/>
      <c r="FO6" s="129"/>
      <c r="FP6" s="129"/>
      <c r="FQ6" s="129"/>
      <c r="FR6" s="129"/>
      <c r="FS6" s="129"/>
      <c r="FT6" s="129"/>
      <c r="FU6" s="129"/>
      <c r="FV6" s="129"/>
      <c r="FW6" s="129"/>
      <c r="FX6" s="129"/>
      <c r="FY6" s="129"/>
      <c r="FZ6" s="129"/>
      <c r="GA6" s="129"/>
      <c r="GB6" s="129"/>
      <c r="GC6" s="129"/>
      <c r="GD6" s="129"/>
      <c r="GE6" s="129"/>
      <c r="GF6" s="129"/>
      <c r="GG6" s="129"/>
      <c r="GH6" s="129"/>
      <c r="GI6" s="129"/>
      <c r="GJ6" s="129"/>
      <c r="GK6" s="129"/>
      <c r="GL6" s="129"/>
      <c r="GM6" s="129"/>
      <c r="GN6" s="129"/>
      <c r="GO6" s="129"/>
      <c r="GP6" s="129"/>
      <c r="GQ6" s="129"/>
      <c r="GR6" s="129"/>
      <c r="GS6" s="129"/>
      <c r="GT6" s="129"/>
      <c r="GU6" s="129"/>
      <c r="GV6" s="129"/>
      <c r="GW6" s="129"/>
      <c r="GX6" s="129"/>
      <c r="GY6" s="129"/>
      <c r="GZ6" s="129"/>
      <c r="HA6" s="129"/>
      <c r="HB6" s="129"/>
      <c r="HC6" s="129"/>
      <c r="HD6" s="129"/>
      <c r="HE6" s="129"/>
      <c r="HF6" s="129"/>
      <c r="HG6" s="129"/>
      <c r="HH6" s="129"/>
      <c r="HI6" s="129"/>
      <c r="HJ6" s="129"/>
      <c r="HK6" s="129"/>
      <c r="HL6" s="129"/>
      <c r="HM6" s="129"/>
      <c r="HN6" s="129"/>
      <c r="HO6" s="129"/>
      <c r="HP6" s="129"/>
      <c r="HQ6" s="129"/>
      <c r="HR6" s="129"/>
      <c r="HS6" s="129"/>
      <c r="HT6" s="129"/>
      <c r="HU6" s="129"/>
      <c r="HV6" s="129"/>
      <c r="HW6" s="129"/>
      <c r="HX6" s="129"/>
      <c r="HY6" s="129"/>
      <c r="HZ6" s="129"/>
      <c r="IA6" s="129"/>
      <c r="IB6" s="129"/>
      <c r="IC6" s="129"/>
      <c r="ID6" s="129"/>
      <c r="IE6" s="129"/>
      <c r="IF6" s="129"/>
      <c r="IG6" s="129"/>
      <c r="IH6" s="129"/>
      <c r="II6" s="129"/>
      <c r="IJ6" s="129"/>
      <c r="IK6" s="129"/>
      <c r="IL6" s="129"/>
      <c r="IM6" s="129"/>
      <c r="IN6" s="129"/>
      <c r="IO6" s="129"/>
      <c r="IP6" s="129"/>
      <c r="IQ6" s="129"/>
      <c r="IR6" s="129"/>
      <c r="IS6" s="129"/>
      <c r="IT6" s="129"/>
      <c r="IU6" s="129"/>
      <c r="IV6" s="129"/>
    </row>
    <row r="7" spans="1:256" ht="22.5" customHeight="1">
      <c r="A7" s="32" t="s">
        <v>1151</v>
      </c>
      <c r="B7" s="31">
        <v>9364</v>
      </c>
      <c r="C7" s="31">
        <v>9937</v>
      </c>
      <c r="D7" s="31">
        <f t="shared" si="0"/>
        <v>573</v>
      </c>
      <c r="E7" s="70">
        <f t="shared" si="1"/>
        <v>6.1191798376762065</v>
      </c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129"/>
      <c r="CI7" s="129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29"/>
      <c r="CU7" s="129"/>
      <c r="CV7" s="129"/>
      <c r="CW7" s="129"/>
      <c r="CX7" s="129"/>
      <c r="CY7" s="129"/>
      <c r="CZ7" s="129"/>
      <c r="DA7" s="129"/>
      <c r="DB7" s="129"/>
      <c r="DC7" s="129"/>
      <c r="DD7" s="129"/>
      <c r="DE7" s="129"/>
      <c r="DF7" s="129"/>
      <c r="DG7" s="129"/>
      <c r="DH7" s="129"/>
      <c r="DI7" s="129"/>
      <c r="DJ7" s="129"/>
      <c r="DK7" s="129"/>
      <c r="DL7" s="129"/>
      <c r="DM7" s="129"/>
      <c r="DN7" s="129"/>
      <c r="DO7" s="129"/>
      <c r="DP7" s="129"/>
      <c r="DQ7" s="129"/>
      <c r="DR7" s="129"/>
      <c r="DS7" s="129"/>
      <c r="DT7" s="129"/>
      <c r="DU7" s="129"/>
      <c r="DV7" s="129"/>
      <c r="DW7" s="129"/>
      <c r="DX7" s="129"/>
      <c r="DY7" s="129"/>
      <c r="DZ7" s="129"/>
      <c r="EA7" s="129"/>
      <c r="EB7" s="129"/>
      <c r="EC7" s="129"/>
      <c r="ED7" s="129"/>
      <c r="EE7" s="129"/>
      <c r="EF7" s="129"/>
      <c r="EG7" s="129"/>
      <c r="EH7" s="129"/>
      <c r="EI7" s="129"/>
      <c r="EJ7" s="129"/>
      <c r="EK7" s="129"/>
      <c r="EL7" s="129"/>
      <c r="EM7" s="129"/>
      <c r="EN7" s="129"/>
      <c r="EO7" s="129"/>
      <c r="EP7" s="129"/>
      <c r="EQ7" s="129"/>
      <c r="ER7" s="129"/>
      <c r="ES7" s="129"/>
      <c r="ET7" s="129"/>
      <c r="EU7" s="129"/>
      <c r="EV7" s="129"/>
      <c r="EW7" s="129"/>
      <c r="EX7" s="129"/>
      <c r="EY7" s="129"/>
      <c r="EZ7" s="129"/>
      <c r="FA7" s="129"/>
      <c r="FB7" s="129"/>
      <c r="FC7" s="129"/>
      <c r="FD7" s="129"/>
      <c r="FE7" s="129"/>
      <c r="FF7" s="129"/>
      <c r="FG7" s="129"/>
      <c r="FH7" s="129"/>
      <c r="FI7" s="129"/>
      <c r="FJ7" s="129"/>
      <c r="FK7" s="129"/>
      <c r="FL7" s="129"/>
      <c r="FM7" s="129"/>
      <c r="FN7" s="129"/>
      <c r="FO7" s="129"/>
      <c r="FP7" s="129"/>
      <c r="FQ7" s="129"/>
      <c r="FR7" s="129"/>
      <c r="FS7" s="129"/>
      <c r="FT7" s="129"/>
      <c r="FU7" s="129"/>
      <c r="FV7" s="129"/>
      <c r="FW7" s="129"/>
      <c r="FX7" s="129"/>
      <c r="FY7" s="129"/>
      <c r="FZ7" s="129"/>
      <c r="GA7" s="129"/>
      <c r="GB7" s="129"/>
      <c r="GC7" s="129"/>
      <c r="GD7" s="129"/>
      <c r="GE7" s="129"/>
      <c r="GF7" s="129"/>
      <c r="GG7" s="129"/>
      <c r="GH7" s="129"/>
      <c r="GI7" s="129"/>
      <c r="GJ7" s="129"/>
      <c r="GK7" s="129"/>
      <c r="GL7" s="129"/>
      <c r="GM7" s="129"/>
      <c r="GN7" s="129"/>
      <c r="GO7" s="129"/>
      <c r="GP7" s="129"/>
      <c r="GQ7" s="129"/>
      <c r="GR7" s="129"/>
      <c r="GS7" s="129"/>
      <c r="GT7" s="129"/>
      <c r="GU7" s="129"/>
      <c r="GV7" s="129"/>
      <c r="GW7" s="129"/>
      <c r="GX7" s="129"/>
      <c r="GY7" s="129"/>
      <c r="GZ7" s="129"/>
      <c r="HA7" s="129"/>
      <c r="HB7" s="129"/>
      <c r="HC7" s="129"/>
      <c r="HD7" s="129"/>
      <c r="HE7" s="129"/>
      <c r="HF7" s="129"/>
      <c r="HG7" s="129"/>
      <c r="HH7" s="129"/>
      <c r="HI7" s="129"/>
      <c r="HJ7" s="129"/>
      <c r="HK7" s="129"/>
      <c r="HL7" s="129"/>
      <c r="HM7" s="129"/>
      <c r="HN7" s="129"/>
      <c r="HO7" s="129"/>
      <c r="HP7" s="129"/>
      <c r="HQ7" s="129"/>
      <c r="HR7" s="129"/>
      <c r="HS7" s="129"/>
      <c r="HT7" s="129"/>
      <c r="HU7" s="129"/>
      <c r="HV7" s="129"/>
      <c r="HW7" s="129"/>
      <c r="HX7" s="129"/>
      <c r="HY7" s="129"/>
      <c r="HZ7" s="129"/>
      <c r="IA7" s="129"/>
      <c r="IB7" s="129"/>
      <c r="IC7" s="129"/>
      <c r="ID7" s="129"/>
      <c r="IE7" s="129"/>
      <c r="IF7" s="129"/>
      <c r="IG7" s="129"/>
      <c r="IH7" s="129"/>
      <c r="II7" s="129"/>
      <c r="IJ7" s="129"/>
      <c r="IK7" s="129"/>
      <c r="IL7" s="129"/>
      <c r="IM7" s="129"/>
      <c r="IN7" s="129"/>
      <c r="IO7" s="129"/>
      <c r="IP7" s="129"/>
      <c r="IQ7" s="129"/>
      <c r="IR7" s="129"/>
      <c r="IS7" s="129"/>
      <c r="IT7" s="129"/>
      <c r="IU7" s="129"/>
      <c r="IV7" s="129"/>
    </row>
    <row r="8" spans="1:256" ht="22.5" customHeight="1">
      <c r="A8" s="32" t="s">
        <v>1249</v>
      </c>
      <c r="B8" s="31">
        <v>2610</v>
      </c>
      <c r="C8" s="31">
        <v>2793</v>
      </c>
      <c r="D8" s="31">
        <f t="shared" si="0"/>
        <v>183</v>
      </c>
      <c r="E8" s="70">
        <f t="shared" si="1"/>
        <v>7.0114942528735638</v>
      </c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29"/>
      <c r="CF8" s="129"/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129"/>
      <c r="DE8" s="129"/>
      <c r="DF8" s="129"/>
      <c r="DG8" s="129"/>
      <c r="DH8" s="129"/>
      <c r="DI8" s="129"/>
      <c r="DJ8" s="129"/>
      <c r="DK8" s="129"/>
      <c r="DL8" s="129"/>
      <c r="DM8" s="129"/>
      <c r="DN8" s="129"/>
      <c r="DO8" s="129"/>
      <c r="DP8" s="129"/>
      <c r="DQ8" s="129"/>
      <c r="DR8" s="129"/>
      <c r="DS8" s="129"/>
      <c r="DT8" s="129"/>
      <c r="DU8" s="129"/>
      <c r="DV8" s="129"/>
      <c r="DW8" s="129"/>
      <c r="DX8" s="129"/>
      <c r="DY8" s="129"/>
      <c r="DZ8" s="129"/>
      <c r="EA8" s="129"/>
      <c r="EB8" s="129"/>
      <c r="EC8" s="129"/>
      <c r="ED8" s="129"/>
      <c r="EE8" s="129"/>
      <c r="EF8" s="129"/>
      <c r="EG8" s="129"/>
      <c r="EH8" s="129"/>
      <c r="EI8" s="129"/>
      <c r="EJ8" s="129"/>
      <c r="EK8" s="129"/>
      <c r="EL8" s="129"/>
      <c r="EM8" s="129"/>
      <c r="EN8" s="129"/>
      <c r="EO8" s="129"/>
      <c r="EP8" s="129"/>
      <c r="EQ8" s="129"/>
      <c r="ER8" s="129"/>
      <c r="ES8" s="129"/>
      <c r="ET8" s="129"/>
      <c r="EU8" s="129"/>
      <c r="EV8" s="129"/>
      <c r="EW8" s="129"/>
      <c r="EX8" s="129"/>
      <c r="EY8" s="129"/>
      <c r="EZ8" s="129"/>
      <c r="FA8" s="129"/>
      <c r="FB8" s="129"/>
      <c r="FC8" s="129"/>
      <c r="FD8" s="129"/>
      <c r="FE8" s="129"/>
      <c r="FF8" s="129"/>
      <c r="FG8" s="129"/>
      <c r="FH8" s="129"/>
      <c r="FI8" s="129"/>
      <c r="FJ8" s="129"/>
      <c r="FK8" s="129"/>
      <c r="FL8" s="129"/>
      <c r="FM8" s="129"/>
      <c r="FN8" s="129"/>
      <c r="FO8" s="129"/>
      <c r="FP8" s="129"/>
      <c r="FQ8" s="129"/>
      <c r="FR8" s="129"/>
      <c r="FS8" s="129"/>
      <c r="FT8" s="129"/>
      <c r="FU8" s="129"/>
      <c r="FV8" s="129"/>
      <c r="FW8" s="129"/>
      <c r="FX8" s="129"/>
      <c r="FY8" s="129"/>
      <c r="FZ8" s="129"/>
      <c r="GA8" s="129"/>
      <c r="GB8" s="129"/>
      <c r="GC8" s="129"/>
      <c r="GD8" s="129"/>
      <c r="GE8" s="129"/>
      <c r="GF8" s="129"/>
      <c r="GG8" s="129"/>
      <c r="GH8" s="129"/>
      <c r="GI8" s="129"/>
      <c r="GJ8" s="129"/>
      <c r="GK8" s="129"/>
      <c r="GL8" s="129"/>
      <c r="GM8" s="129"/>
      <c r="GN8" s="129"/>
      <c r="GO8" s="129"/>
      <c r="GP8" s="129"/>
      <c r="GQ8" s="129"/>
      <c r="GR8" s="129"/>
      <c r="GS8" s="129"/>
      <c r="GT8" s="129"/>
      <c r="GU8" s="129"/>
      <c r="GV8" s="129"/>
      <c r="GW8" s="129"/>
      <c r="GX8" s="129"/>
      <c r="GY8" s="129"/>
      <c r="GZ8" s="129"/>
      <c r="HA8" s="129"/>
      <c r="HB8" s="129"/>
      <c r="HC8" s="129"/>
      <c r="HD8" s="129"/>
      <c r="HE8" s="129"/>
      <c r="HF8" s="129"/>
      <c r="HG8" s="129"/>
      <c r="HH8" s="129"/>
      <c r="HI8" s="129"/>
      <c r="HJ8" s="129"/>
      <c r="HK8" s="129"/>
      <c r="HL8" s="129"/>
      <c r="HM8" s="129"/>
      <c r="HN8" s="129"/>
      <c r="HO8" s="129"/>
      <c r="HP8" s="129"/>
      <c r="HQ8" s="129"/>
      <c r="HR8" s="129"/>
      <c r="HS8" s="129"/>
      <c r="HT8" s="129"/>
      <c r="HU8" s="129"/>
      <c r="HV8" s="129"/>
      <c r="HW8" s="129"/>
      <c r="HX8" s="129"/>
      <c r="HY8" s="129"/>
      <c r="HZ8" s="129"/>
      <c r="IA8" s="129"/>
      <c r="IB8" s="129"/>
      <c r="IC8" s="129"/>
      <c r="ID8" s="129"/>
      <c r="IE8" s="129"/>
      <c r="IF8" s="129"/>
      <c r="IG8" s="129"/>
      <c r="IH8" s="129"/>
      <c r="II8" s="129"/>
      <c r="IJ8" s="129"/>
      <c r="IK8" s="129"/>
      <c r="IL8" s="129"/>
      <c r="IM8" s="129"/>
      <c r="IN8" s="129"/>
      <c r="IO8" s="129"/>
      <c r="IP8" s="129"/>
      <c r="IQ8" s="129"/>
      <c r="IR8" s="129"/>
      <c r="IS8" s="129"/>
      <c r="IT8" s="129"/>
      <c r="IU8" s="129"/>
      <c r="IV8" s="129"/>
    </row>
    <row r="9" spans="1:256" ht="22.5" customHeight="1">
      <c r="A9" s="32" t="s">
        <v>1250</v>
      </c>
      <c r="B9" s="80"/>
      <c r="C9" s="31"/>
      <c r="D9" s="31">
        <f t="shared" si="0"/>
        <v>0</v>
      </c>
      <c r="E9" s="70" t="str">
        <f t="shared" si="1"/>
        <v/>
      </c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29"/>
      <c r="BV9" s="129"/>
      <c r="BW9" s="129"/>
      <c r="BX9" s="129"/>
      <c r="BY9" s="129"/>
      <c r="BZ9" s="129"/>
      <c r="CA9" s="129"/>
      <c r="CB9" s="129"/>
      <c r="CC9" s="129"/>
      <c r="CD9" s="129"/>
      <c r="CE9" s="129"/>
      <c r="CF9" s="129"/>
      <c r="CG9" s="129"/>
      <c r="CH9" s="129"/>
      <c r="CI9" s="129"/>
      <c r="CJ9" s="129"/>
      <c r="CK9" s="129"/>
      <c r="CL9" s="129"/>
      <c r="CM9" s="129"/>
      <c r="CN9" s="129"/>
      <c r="CO9" s="129"/>
      <c r="CP9" s="129"/>
      <c r="CQ9" s="129"/>
      <c r="CR9" s="129"/>
      <c r="CS9" s="129"/>
      <c r="CT9" s="129"/>
      <c r="CU9" s="129"/>
      <c r="CV9" s="129"/>
      <c r="CW9" s="129"/>
      <c r="CX9" s="129"/>
      <c r="CY9" s="129"/>
      <c r="CZ9" s="129"/>
      <c r="DA9" s="129"/>
      <c r="DB9" s="129"/>
      <c r="DC9" s="129"/>
      <c r="DD9" s="129"/>
      <c r="DE9" s="129"/>
      <c r="DF9" s="129"/>
      <c r="DG9" s="129"/>
      <c r="DH9" s="129"/>
      <c r="DI9" s="129"/>
      <c r="DJ9" s="129"/>
      <c r="DK9" s="129"/>
      <c r="DL9" s="129"/>
      <c r="DM9" s="129"/>
      <c r="DN9" s="129"/>
      <c r="DO9" s="129"/>
      <c r="DP9" s="129"/>
      <c r="DQ9" s="129"/>
      <c r="DR9" s="129"/>
      <c r="DS9" s="129"/>
      <c r="DT9" s="129"/>
      <c r="DU9" s="129"/>
      <c r="DV9" s="129"/>
      <c r="DW9" s="129"/>
      <c r="DX9" s="129"/>
      <c r="DY9" s="129"/>
      <c r="DZ9" s="129"/>
      <c r="EA9" s="129"/>
      <c r="EB9" s="129"/>
      <c r="EC9" s="129"/>
      <c r="ED9" s="129"/>
      <c r="EE9" s="129"/>
      <c r="EF9" s="129"/>
      <c r="EG9" s="129"/>
      <c r="EH9" s="129"/>
      <c r="EI9" s="129"/>
      <c r="EJ9" s="129"/>
      <c r="EK9" s="129"/>
      <c r="EL9" s="129"/>
      <c r="EM9" s="129"/>
      <c r="EN9" s="129"/>
      <c r="EO9" s="129"/>
      <c r="EP9" s="129"/>
      <c r="EQ9" s="129"/>
      <c r="ER9" s="129"/>
      <c r="ES9" s="129"/>
      <c r="ET9" s="129"/>
      <c r="EU9" s="129"/>
      <c r="EV9" s="129"/>
      <c r="EW9" s="129"/>
      <c r="EX9" s="129"/>
      <c r="EY9" s="129"/>
      <c r="EZ9" s="129"/>
      <c r="FA9" s="129"/>
      <c r="FB9" s="129"/>
      <c r="FC9" s="129"/>
      <c r="FD9" s="129"/>
      <c r="FE9" s="129"/>
      <c r="FF9" s="129"/>
      <c r="FG9" s="129"/>
      <c r="FH9" s="129"/>
      <c r="FI9" s="129"/>
      <c r="FJ9" s="129"/>
      <c r="FK9" s="129"/>
      <c r="FL9" s="129"/>
      <c r="FM9" s="129"/>
      <c r="FN9" s="129"/>
      <c r="FO9" s="129"/>
      <c r="FP9" s="129"/>
      <c r="FQ9" s="129"/>
      <c r="FR9" s="129"/>
      <c r="FS9" s="129"/>
      <c r="FT9" s="129"/>
      <c r="FU9" s="129"/>
      <c r="FV9" s="129"/>
      <c r="FW9" s="129"/>
      <c r="FX9" s="129"/>
      <c r="FY9" s="129"/>
      <c r="FZ9" s="129"/>
      <c r="GA9" s="129"/>
      <c r="GB9" s="129"/>
      <c r="GC9" s="129"/>
      <c r="GD9" s="129"/>
      <c r="GE9" s="129"/>
      <c r="GF9" s="129"/>
      <c r="GG9" s="129"/>
      <c r="GH9" s="129"/>
      <c r="GI9" s="129"/>
      <c r="GJ9" s="129"/>
      <c r="GK9" s="129"/>
      <c r="GL9" s="129"/>
      <c r="GM9" s="129"/>
      <c r="GN9" s="129"/>
      <c r="GO9" s="129"/>
      <c r="GP9" s="129"/>
      <c r="GQ9" s="129"/>
      <c r="GR9" s="129"/>
      <c r="GS9" s="129"/>
      <c r="GT9" s="129"/>
      <c r="GU9" s="129"/>
      <c r="GV9" s="129"/>
      <c r="GW9" s="129"/>
      <c r="GX9" s="129"/>
      <c r="GY9" s="129"/>
      <c r="GZ9" s="129"/>
      <c r="HA9" s="129"/>
      <c r="HB9" s="129"/>
      <c r="HC9" s="129"/>
      <c r="HD9" s="129"/>
      <c r="HE9" s="129"/>
      <c r="HF9" s="129"/>
      <c r="HG9" s="129"/>
      <c r="HH9" s="129"/>
      <c r="HI9" s="129"/>
      <c r="HJ9" s="129"/>
      <c r="HK9" s="129"/>
      <c r="HL9" s="129"/>
      <c r="HM9" s="129"/>
      <c r="HN9" s="129"/>
      <c r="HO9" s="129"/>
      <c r="HP9" s="129"/>
      <c r="HQ9" s="129"/>
      <c r="HR9" s="129"/>
      <c r="HS9" s="129"/>
      <c r="HT9" s="129"/>
      <c r="HU9" s="129"/>
      <c r="HV9" s="129"/>
      <c r="HW9" s="129"/>
      <c r="HX9" s="129"/>
      <c r="HY9" s="129"/>
      <c r="HZ9" s="129"/>
      <c r="IA9" s="129"/>
      <c r="IB9" s="129"/>
      <c r="IC9" s="129"/>
      <c r="ID9" s="129"/>
      <c r="IE9" s="129"/>
      <c r="IF9" s="129"/>
      <c r="IG9" s="129"/>
      <c r="IH9" s="129"/>
      <c r="II9" s="129"/>
      <c r="IJ9" s="129"/>
      <c r="IK9" s="129"/>
      <c r="IL9" s="129"/>
      <c r="IM9" s="129"/>
      <c r="IN9" s="129"/>
      <c r="IO9" s="129"/>
      <c r="IP9" s="129"/>
      <c r="IQ9" s="129"/>
      <c r="IR9" s="129"/>
      <c r="IS9" s="129"/>
      <c r="IT9" s="129"/>
      <c r="IU9" s="129"/>
      <c r="IV9" s="129"/>
    </row>
    <row r="10" spans="1:256" ht="22.5" customHeight="1">
      <c r="A10" s="32" t="s">
        <v>1251</v>
      </c>
      <c r="B10" s="80"/>
      <c r="C10" s="31"/>
      <c r="D10" s="31">
        <f t="shared" si="0"/>
        <v>0</v>
      </c>
      <c r="E10" s="70" t="str">
        <f t="shared" si="1"/>
        <v/>
      </c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29"/>
      <c r="DI10" s="129"/>
      <c r="DJ10" s="129"/>
      <c r="DK10" s="129"/>
      <c r="DL10" s="129"/>
      <c r="DM10" s="129"/>
      <c r="DN10" s="129"/>
      <c r="DO10" s="129"/>
      <c r="DP10" s="129"/>
      <c r="DQ10" s="129"/>
      <c r="DR10" s="129"/>
      <c r="DS10" s="129"/>
      <c r="DT10" s="129"/>
      <c r="DU10" s="129"/>
      <c r="DV10" s="129"/>
      <c r="DW10" s="129"/>
      <c r="DX10" s="129"/>
      <c r="DY10" s="129"/>
      <c r="DZ10" s="129"/>
      <c r="EA10" s="129"/>
      <c r="EB10" s="129"/>
      <c r="EC10" s="129"/>
      <c r="ED10" s="129"/>
      <c r="EE10" s="129"/>
      <c r="EF10" s="129"/>
      <c r="EG10" s="129"/>
      <c r="EH10" s="129"/>
      <c r="EI10" s="129"/>
      <c r="EJ10" s="129"/>
      <c r="EK10" s="129"/>
      <c r="EL10" s="129"/>
      <c r="EM10" s="129"/>
      <c r="EN10" s="129"/>
      <c r="EO10" s="129"/>
      <c r="EP10" s="129"/>
      <c r="EQ10" s="129"/>
      <c r="ER10" s="129"/>
      <c r="ES10" s="129"/>
      <c r="ET10" s="129"/>
      <c r="EU10" s="129"/>
      <c r="EV10" s="129"/>
      <c r="EW10" s="129"/>
      <c r="EX10" s="129"/>
      <c r="EY10" s="129"/>
      <c r="EZ10" s="129"/>
      <c r="FA10" s="129"/>
      <c r="FB10" s="129"/>
      <c r="FC10" s="129"/>
      <c r="FD10" s="129"/>
      <c r="FE10" s="129"/>
      <c r="FF10" s="129"/>
      <c r="FG10" s="129"/>
      <c r="FH10" s="129"/>
      <c r="FI10" s="129"/>
      <c r="FJ10" s="129"/>
      <c r="FK10" s="129"/>
      <c r="FL10" s="129"/>
      <c r="FM10" s="129"/>
      <c r="FN10" s="129"/>
      <c r="FO10" s="129"/>
      <c r="FP10" s="129"/>
      <c r="FQ10" s="129"/>
      <c r="FR10" s="129"/>
      <c r="FS10" s="129"/>
      <c r="FT10" s="129"/>
      <c r="FU10" s="129"/>
      <c r="FV10" s="129"/>
      <c r="FW10" s="129"/>
      <c r="FX10" s="129"/>
      <c r="FY10" s="129"/>
      <c r="FZ10" s="129"/>
      <c r="GA10" s="129"/>
      <c r="GB10" s="129"/>
      <c r="GC10" s="129"/>
      <c r="GD10" s="129"/>
      <c r="GE10" s="129"/>
      <c r="GF10" s="129"/>
      <c r="GG10" s="129"/>
      <c r="GH10" s="129"/>
      <c r="GI10" s="129"/>
      <c r="GJ10" s="129"/>
      <c r="GK10" s="129"/>
      <c r="GL10" s="129"/>
      <c r="GM10" s="129"/>
      <c r="GN10" s="129"/>
      <c r="GO10" s="129"/>
      <c r="GP10" s="129"/>
      <c r="GQ10" s="129"/>
      <c r="GR10" s="129"/>
      <c r="GS10" s="129"/>
      <c r="GT10" s="129"/>
      <c r="GU10" s="129"/>
      <c r="GV10" s="129"/>
      <c r="GW10" s="129"/>
      <c r="GX10" s="129"/>
      <c r="GY10" s="129"/>
      <c r="GZ10" s="129"/>
      <c r="HA10" s="129"/>
      <c r="HB10" s="129"/>
      <c r="HC10" s="129"/>
      <c r="HD10" s="129"/>
      <c r="HE10" s="129"/>
      <c r="HF10" s="129"/>
      <c r="HG10" s="129"/>
      <c r="HH10" s="129"/>
      <c r="HI10" s="129"/>
      <c r="HJ10" s="129"/>
      <c r="HK10" s="129"/>
      <c r="HL10" s="129"/>
      <c r="HM10" s="129"/>
      <c r="HN10" s="129"/>
      <c r="HO10" s="129"/>
      <c r="HP10" s="129"/>
      <c r="HQ10" s="129"/>
      <c r="HR10" s="129"/>
      <c r="HS10" s="129"/>
      <c r="HT10" s="129"/>
      <c r="HU10" s="129"/>
      <c r="HV10" s="129"/>
      <c r="HW10" s="129"/>
      <c r="HX10" s="129"/>
      <c r="HY10" s="129"/>
      <c r="HZ10" s="129"/>
      <c r="IA10" s="129"/>
      <c r="IB10" s="129"/>
      <c r="IC10" s="129"/>
      <c r="ID10" s="129"/>
      <c r="IE10" s="129"/>
      <c r="IF10" s="129"/>
      <c r="IG10" s="129"/>
      <c r="IH10" s="129"/>
      <c r="II10" s="129"/>
      <c r="IJ10" s="129"/>
      <c r="IK10" s="129"/>
      <c r="IL10" s="129"/>
      <c r="IM10" s="129"/>
      <c r="IN10" s="129"/>
      <c r="IO10" s="129"/>
      <c r="IP10" s="129"/>
      <c r="IQ10" s="129"/>
      <c r="IR10" s="129"/>
      <c r="IS10" s="129"/>
      <c r="IT10" s="129"/>
      <c r="IU10" s="129"/>
      <c r="IV10" s="129"/>
    </row>
    <row r="11" spans="1:256" ht="22.5" customHeight="1">
      <c r="A11" s="32" t="s">
        <v>1252</v>
      </c>
      <c r="B11" s="80"/>
      <c r="C11" s="31"/>
      <c r="D11" s="31">
        <f t="shared" si="0"/>
        <v>0</v>
      </c>
      <c r="E11" s="70" t="str">
        <f t="shared" si="1"/>
        <v/>
      </c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  <c r="BX11" s="129"/>
      <c r="BY11" s="129"/>
      <c r="BZ11" s="129"/>
      <c r="CA11" s="129"/>
      <c r="CB11" s="129"/>
      <c r="CC11" s="129"/>
      <c r="CD11" s="129"/>
      <c r="CE11" s="129"/>
      <c r="CF11" s="129"/>
      <c r="CG11" s="129"/>
      <c r="CH11" s="129"/>
      <c r="CI11" s="129"/>
      <c r="CJ11" s="129"/>
      <c r="CK11" s="129"/>
      <c r="CL11" s="129"/>
      <c r="CM11" s="129"/>
      <c r="CN11" s="129"/>
      <c r="CO11" s="129"/>
      <c r="CP11" s="129"/>
      <c r="CQ11" s="129"/>
      <c r="CR11" s="129"/>
      <c r="CS11" s="129"/>
      <c r="CT11" s="129"/>
      <c r="CU11" s="129"/>
      <c r="CV11" s="129"/>
      <c r="CW11" s="129"/>
      <c r="CX11" s="129"/>
      <c r="CY11" s="129"/>
      <c r="CZ11" s="129"/>
      <c r="DA11" s="129"/>
      <c r="DB11" s="129"/>
      <c r="DC11" s="129"/>
      <c r="DD11" s="129"/>
      <c r="DE11" s="129"/>
      <c r="DF11" s="129"/>
      <c r="DG11" s="129"/>
      <c r="DH11" s="129"/>
      <c r="DI11" s="129"/>
      <c r="DJ11" s="129"/>
      <c r="DK11" s="129"/>
      <c r="DL11" s="129"/>
      <c r="DM11" s="129"/>
      <c r="DN11" s="129"/>
      <c r="DO11" s="129"/>
      <c r="DP11" s="129"/>
      <c r="DQ11" s="129"/>
      <c r="DR11" s="129"/>
      <c r="DS11" s="129"/>
      <c r="DT11" s="129"/>
      <c r="DU11" s="129"/>
      <c r="DV11" s="129"/>
      <c r="DW11" s="129"/>
      <c r="DX11" s="129"/>
      <c r="DY11" s="129"/>
      <c r="DZ11" s="129"/>
      <c r="EA11" s="129"/>
      <c r="EB11" s="129"/>
      <c r="EC11" s="129"/>
      <c r="ED11" s="129"/>
      <c r="EE11" s="129"/>
      <c r="EF11" s="129"/>
      <c r="EG11" s="129"/>
      <c r="EH11" s="129"/>
      <c r="EI11" s="129"/>
      <c r="EJ11" s="129"/>
      <c r="EK11" s="129"/>
      <c r="EL11" s="129"/>
      <c r="EM11" s="129"/>
      <c r="EN11" s="129"/>
      <c r="EO11" s="129"/>
      <c r="EP11" s="129"/>
      <c r="EQ11" s="129"/>
      <c r="ER11" s="129"/>
      <c r="ES11" s="129"/>
      <c r="ET11" s="129"/>
      <c r="EU11" s="129"/>
      <c r="EV11" s="129"/>
      <c r="EW11" s="129"/>
      <c r="EX11" s="129"/>
      <c r="EY11" s="129"/>
      <c r="EZ11" s="129"/>
      <c r="FA11" s="129"/>
      <c r="FB11" s="129"/>
      <c r="FC11" s="129"/>
      <c r="FD11" s="129"/>
      <c r="FE11" s="129"/>
      <c r="FF11" s="129"/>
      <c r="FG11" s="129"/>
      <c r="FH11" s="129"/>
      <c r="FI11" s="129"/>
      <c r="FJ11" s="129"/>
      <c r="FK11" s="129"/>
      <c r="FL11" s="129"/>
      <c r="FM11" s="129"/>
      <c r="FN11" s="129"/>
      <c r="FO11" s="129"/>
      <c r="FP11" s="129"/>
      <c r="FQ11" s="129"/>
      <c r="FR11" s="129"/>
      <c r="FS11" s="129"/>
      <c r="FT11" s="129"/>
      <c r="FU11" s="129"/>
      <c r="FV11" s="129"/>
      <c r="FW11" s="129"/>
      <c r="FX11" s="129"/>
      <c r="FY11" s="129"/>
      <c r="FZ11" s="129"/>
      <c r="GA11" s="129"/>
      <c r="GB11" s="129"/>
      <c r="GC11" s="129"/>
      <c r="GD11" s="129"/>
      <c r="GE11" s="129"/>
      <c r="GF11" s="129"/>
      <c r="GG11" s="129"/>
      <c r="GH11" s="129"/>
      <c r="GI11" s="129"/>
      <c r="GJ11" s="129"/>
      <c r="GK11" s="129"/>
      <c r="GL11" s="129"/>
      <c r="GM11" s="129"/>
      <c r="GN11" s="129"/>
      <c r="GO11" s="129"/>
      <c r="GP11" s="129"/>
      <c r="GQ11" s="129"/>
      <c r="GR11" s="129"/>
      <c r="GS11" s="129"/>
      <c r="GT11" s="129"/>
      <c r="GU11" s="129"/>
      <c r="GV11" s="129"/>
      <c r="GW11" s="129"/>
      <c r="GX11" s="129"/>
      <c r="GY11" s="129"/>
      <c r="GZ11" s="129"/>
      <c r="HA11" s="129"/>
      <c r="HB11" s="129"/>
      <c r="HC11" s="129"/>
      <c r="HD11" s="129"/>
      <c r="HE11" s="129"/>
      <c r="HF11" s="129"/>
      <c r="HG11" s="129"/>
      <c r="HH11" s="129"/>
      <c r="HI11" s="129"/>
      <c r="HJ11" s="129"/>
      <c r="HK11" s="129"/>
      <c r="HL11" s="129"/>
      <c r="HM11" s="129"/>
      <c r="HN11" s="129"/>
      <c r="HO11" s="129"/>
      <c r="HP11" s="129"/>
      <c r="HQ11" s="129"/>
      <c r="HR11" s="129"/>
      <c r="HS11" s="129"/>
      <c r="HT11" s="129"/>
      <c r="HU11" s="129"/>
      <c r="HV11" s="129"/>
      <c r="HW11" s="129"/>
      <c r="HX11" s="129"/>
      <c r="HY11" s="129"/>
      <c r="HZ11" s="129"/>
      <c r="IA11" s="129"/>
      <c r="IB11" s="129"/>
      <c r="IC11" s="129"/>
      <c r="ID11" s="129"/>
      <c r="IE11" s="129"/>
      <c r="IF11" s="129"/>
      <c r="IG11" s="129"/>
      <c r="IH11" s="129"/>
      <c r="II11" s="129"/>
      <c r="IJ11" s="129"/>
      <c r="IK11" s="129"/>
      <c r="IL11" s="129"/>
      <c r="IM11" s="129"/>
      <c r="IN11" s="129"/>
      <c r="IO11" s="129"/>
      <c r="IP11" s="129"/>
      <c r="IQ11" s="129"/>
      <c r="IR11" s="129"/>
      <c r="IS11" s="129"/>
      <c r="IT11" s="129"/>
      <c r="IU11" s="129"/>
      <c r="IV11" s="129"/>
    </row>
    <row r="12" spans="1:256" ht="22.5" customHeight="1">
      <c r="A12" s="61" t="s">
        <v>1152</v>
      </c>
      <c r="B12" s="80"/>
      <c r="C12" s="31"/>
      <c r="D12" s="31">
        <f t="shared" si="0"/>
        <v>0</v>
      </c>
      <c r="E12" s="70" t="str">
        <f t="shared" si="1"/>
        <v/>
      </c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29"/>
      <c r="HF12" s="29"/>
      <c r="HG12" s="29"/>
      <c r="HH12" s="29"/>
      <c r="HI12" s="29"/>
      <c r="HJ12" s="29"/>
      <c r="HK12" s="29"/>
      <c r="HL12" s="29"/>
      <c r="HM12" s="29"/>
      <c r="HN12" s="29"/>
      <c r="HO12" s="29"/>
      <c r="HP12" s="29"/>
      <c r="HQ12" s="29"/>
      <c r="HR12" s="29"/>
      <c r="HS12" s="29"/>
      <c r="HT12" s="29"/>
      <c r="HU12" s="29"/>
      <c r="HV12" s="29"/>
      <c r="HW12" s="29"/>
      <c r="HX12" s="29"/>
      <c r="HY12" s="29"/>
      <c r="HZ12" s="29"/>
      <c r="IA12" s="29"/>
      <c r="IB12" s="29"/>
      <c r="IC12" s="29"/>
      <c r="ID12" s="29"/>
      <c r="IE12" s="29"/>
      <c r="IF12" s="29"/>
      <c r="IG12" s="29"/>
      <c r="IH12" s="29"/>
      <c r="II12" s="29"/>
      <c r="IJ12" s="29"/>
      <c r="IK12" s="29"/>
      <c r="IL12" s="29"/>
      <c r="IM12" s="29"/>
      <c r="IN12" s="29"/>
      <c r="IO12" s="29"/>
      <c r="IP12" s="29"/>
      <c r="IQ12" s="29"/>
      <c r="IR12" s="29"/>
      <c r="IS12" s="29"/>
      <c r="IT12" s="29"/>
      <c r="IU12" s="29"/>
      <c r="IV12" s="29"/>
    </row>
    <row r="13" spans="1:256" ht="24" customHeight="1"/>
  </sheetData>
  <mergeCells count="5">
    <mergeCell ref="A1:E1"/>
    <mergeCell ref="A3:A4"/>
    <mergeCell ref="B3:B4"/>
    <mergeCell ref="C3:C4"/>
    <mergeCell ref="D3:E3"/>
  </mergeCells>
  <phoneticPr fontId="2" type="noConversion"/>
  <printOptions horizontalCentered="1"/>
  <pageMargins left="0.9055118110236221" right="0.74803149606299213" top="0.70866141732283472" bottom="0.98425196850393704" header="0.51181102362204722" footer="0.51181102362204722"/>
  <pageSetup paperSize="9" scale="105" firstPageNumber="56" orientation="landscape" useFirstPageNumber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9"/>
  <sheetViews>
    <sheetView showZeros="0" view="pageBreakPreview" topLeftCell="A2" workbookViewId="0">
      <selection activeCell="H18" sqref="H18"/>
    </sheetView>
  </sheetViews>
  <sheetFormatPr defaultColWidth="8.75" defaultRowHeight="14.25"/>
  <cols>
    <col min="1" max="1" width="40.875" style="110" customWidth="1"/>
    <col min="2" max="2" width="19" style="111" customWidth="1"/>
    <col min="3" max="5" width="19" style="110" customWidth="1"/>
    <col min="6" max="32" width="9" style="110" bestFit="1" customWidth="1"/>
    <col min="33" max="256" width="8.75" style="110"/>
    <col min="257" max="257" width="40.875" style="110" customWidth="1"/>
    <col min="258" max="261" width="19" style="110" customWidth="1"/>
    <col min="262" max="288" width="9" style="110" bestFit="1" customWidth="1"/>
    <col min="289" max="512" width="8.75" style="110"/>
    <col min="513" max="513" width="40.875" style="110" customWidth="1"/>
    <col min="514" max="517" width="19" style="110" customWidth="1"/>
    <col min="518" max="544" width="9" style="110" bestFit="1" customWidth="1"/>
    <col min="545" max="768" width="8.75" style="110"/>
    <col min="769" max="769" width="40.875" style="110" customWidth="1"/>
    <col min="770" max="773" width="19" style="110" customWidth="1"/>
    <col min="774" max="800" width="9" style="110" bestFit="1" customWidth="1"/>
    <col min="801" max="1024" width="8.75" style="110"/>
    <col min="1025" max="1025" width="40.875" style="110" customWidth="1"/>
    <col min="1026" max="1029" width="19" style="110" customWidth="1"/>
    <col min="1030" max="1056" width="9" style="110" bestFit="1" customWidth="1"/>
    <col min="1057" max="1280" width="8.75" style="110"/>
    <col min="1281" max="1281" width="40.875" style="110" customWidth="1"/>
    <col min="1282" max="1285" width="19" style="110" customWidth="1"/>
    <col min="1286" max="1312" width="9" style="110" bestFit="1" customWidth="1"/>
    <col min="1313" max="1536" width="8.75" style="110"/>
    <col min="1537" max="1537" width="40.875" style="110" customWidth="1"/>
    <col min="1538" max="1541" width="19" style="110" customWidth="1"/>
    <col min="1542" max="1568" width="9" style="110" bestFit="1" customWidth="1"/>
    <col min="1569" max="1792" width="8.75" style="110"/>
    <col min="1793" max="1793" width="40.875" style="110" customWidth="1"/>
    <col min="1794" max="1797" width="19" style="110" customWidth="1"/>
    <col min="1798" max="1824" width="9" style="110" bestFit="1" customWidth="1"/>
    <col min="1825" max="2048" width="8.75" style="110"/>
    <col min="2049" max="2049" width="40.875" style="110" customWidth="1"/>
    <col min="2050" max="2053" width="19" style="110" customWidth="1"/>
    <col min="2054" max="2080" width="9" style="110" bestFit="1" customWidth="1"/>
    <col min="2081" max="2304" width="8.75" style="110"/>
    <col min="2305" max="2305" width="40.875" style="110" customWidth="1"/>
    <col min="2306" max="2309" width="19" style="110" customWidth="1"/>
    <col min="2310" max="2336" width="9" style="110" bestFit="1" customWidth="1"/>
    <col min="2337" max="2560" width="8.75" style="110"/>
    <col min="2561" max="2561" width="40.875" style="110" customWidth="1"/>
    <col min="2562" max="2565" width="19" style="110" customWidth="1"/>
    <col min="2566" max="2592" width="9" style="110" bestFit="1" customWidth="1"/>
    <col min="2593" max="2816" width="8.75" style="110"/>
    <col min="2817" max="2817" width="40.875" style="110" customWidth="1"/>
    <col min="2818" max="2821" width="19" style="110" customWidth="1"/>
    <col min="2822" max="2848" width="9" style="110" bestFit="1" customWidth="1"/>
    <col min="2849" max="3072" width="8.75" style="110"/>
    <col min="3073" max="3073" width="40.875" style="110" customWidth="1"/>
    <col min="3074" max="3077" width="19" style="110" customWidth="1"/>
    <col min="3078" max="3104" width="9" style="110" bestFit="1" customWidth="1"/>
    <col min="3105" max="3328" width="8.75" style="110"/>
    <col min="3329" max="3329" width="40.875" style="110" customWidth="1"/>
    <col min="3330" max="3333" width="19" style="110" customWidth="1"/>
    <col min="3334" max="3360" width="9" style="110" bestFit="1" customWidth="1"/>
    <col min="3361" max="3584" width="8.75" style="110"/>
    <col min="3585" max="3585" width="40.875" style="110" customWidth="1"/>
    <col min="3586" max="3589" width="19" style="110" customWidth="1"/>
    <col min="3590" max="3616" width="9" style="110" bestFit="1" customWidth="1"/>
    <col min="3617" max="3840" width="8.75" style="110"/>
    <col min="3841" max="3841" width="40.875" style="110" customWidth="1"/>
    <col min="3842" max="3845" width="19" style="110" customWidth="1"/>
    <col min="3846" max="3872" width="9" style="110" bestFit="1" customWidth="1"/>
    <col min="3873" max="4096" width="8.75" style="110"/>
    <col min="4097" max="4097" width="40.875" style="110" customWidth="1"/>
    <col min="4098" max="4101" width="19" style="110" customWidth="1"/>
    <col min="4102" max="4128" width="9" style="110" bestFit="1" customWidth="1"/>
    <col min="4129" max="4352" width="8.75" style="110"/>
    <col min="4353" max="4353" width="40.875" style="110" customWidth="1"/>
    <col min="4354" max="4357" width="19" style="110" customWidth="1"/>
    <col min="4358" max="4384" width="9" style="110" bestFit="1" customWidth="1"/>
    <col min="4385" max="4608" width="8.75" style="110"/>
    <col min="4609" max="4609" width="40.875" style="110" customWidth="1"/>
    <col min="4610" max="4613" width="19" style="110" customWidth="1"/>
    <col min="4614" max="4640" width="9" style="110" bestFit="1" customWidth="1"/>
    <col min="4641" max="4864" width="8.75" style="110"/>
    <col min="4865" max="4865" width="40.875" style="110" customWidth="1"/>
    <col min="4866" max="4869" width="19" style="110" customWidth="1"/>
    <col min="4870" max="4896" width="9" style="110" bestFit="1" customWidth="1"/>
    <col min="4897" max="5120" width="8.75" style="110"/>
    <col min="5121" max="5121" width="40.875" style="110" customWidth="1"/>
    <col min="5122" max="5125" width="19" style="110" customWidth="1"/>
    <col min="5126" max="5152" width="9" style="110" bestFit="1" customWidth="1"/>
    <col min="5153" max="5376" width="8.75" style="110"/>
    <col min="5377" max="5377" width="40.875" style="110" customWidth="1"/>
    <col min="5378" max="5381" width="19" style="110" customWidth="1"/>
    <col min="5382" max="5408" width="9" style="110" bestFit="1" customWidth="1"/>
    <col min="5409" max="5632" width="8.75" style="110"/>
    <col min="5633" max="5633" width="40.875" style="110" customWidth="1"/>
    <col min="5634" max="5637" width="19" style="110" customWidth="1"/>
    <col min="5638" max="5664" width="9" style="110" bestFit="1" customWidth="1"/>
    <col min="5665" max="5888" width="8.75" style="110"/>
    <col min="5889" max="5889" width="40.875" style="110" customWidth="1"/>
    <col min="5890" max="5893" width="19" style="110" customWidth="1"/>
    <col min="5894" max="5920" width="9" style="110" bestFit="1" customWidth="1"/>
    <col min="5921" max="6144" width="8.75" style="110"/>
    <col min="6145" max="6145" width="40.875" style="110" customWidth="1"/>
    <col min="6146" max="6149" width="19" style="110" customWidth="1"/>
    <col min="6150" max="6176" width="9" style="110" bestFit="1" customWidth="1"/>
    <col min="6177" max="6400" width="8.75" style="110"/>
    <col min="6401" max="6401" width="40.875" style="110" customWidth="1"/>
    <col min="6402" max="6405" width="19" style="110" customWidth="1"/>
    <col min="6406" max="6432" width="9" style="110" bestFit="1" customWidth="1"/>
    <col min="6433" max="6656" width="8.75" style="110"/>
    <col min="6657" max="6657" width="40.875" style="110" customWidth="1"/>
    <col min="6658" max="6661" width="19" style="110" customWidth="1"/>
    <col min="6662" max="6688" width="9" style="110" bestFit="1" customWidth="1"/>
    <col min="6689" max="6912" width="8.75" style="110"/>
    <col min="6913" max="6913" width="40.875" style="110" customWidth="1"/>
    <col min="6914" max="6917" width="19" style="110" customWidth="1"/>
    <col min="6918" max="6944" width="9" style="110" bestFit="1" customWidth="1"/>
    <col min="6945" max="7168" width="8.75" style="110"/>
    <col min="7169" max="7169" width="40.875" style="110" customWidth="1"/>
    <col min="7170" max="7173" width="19" style="110" customWidth="1"/>
    <col min="7174" max="7200" width="9" style="110" bestFit="1" customWidth="1"/>
    <col min="7201" max="7424" width="8.75" style="110"/>
    <col min="7425" max="7425" width="40.875" style="110" customWidth="1"/>
    <col min="7426" max="7429" width="19" style="110" customWidth="1"/>
    <col min="7430" max="7456" width="9" style="110" bestFit="1" customWidth="1"/>
    <col min="7457" max="7680" width="8.75" style="110"/>
    <col min="7681" max="7681" width="40.875" style="110" customWidth="1"/>
    <col min="7682" max="7685" width="19" style="110" customWidth="1"/>
    <col min="7686" max="7712" width="9" style="110" bestFit="1" customWidth="1"/>
    <col min="7713" max="7936" width="8.75" style="110"/>
    <col min="7937" max="7937" width="40.875" style="110" customWidth="1"/>
    <col min="7938" max="7941" width="19" style="110" customWidth="1"/>
    <col min="7942" max="7968" width="9" style="110" bestFit="1" customWidth="1"/>
    <col min="7969" max="8192" width="8.75" style="110"/>
    <col min="8193" max="8193" width="40.875" style="110" customWidth="1"/>
    <col min="8194" max="8197" width="19" style="110" customWidth="1"/>
    <col min="8198" max="8224" width="9" style="110" bestFit="1" customWidth="1"/>
    <col min="8225" max="8448" width="8.75" style="110"/>
    <col min="8449" max="8449" width="40.875" style="110" customWidth="1"/>
    <col min="8450" max="8453" width="19" style="110" customWidth="1"/>
    <col min="8454" max="8480" width="9" style="110" bestFit="1" customWidth="1"/>
    <col min="8481" max="8704" width="8.75" style="110"/>
    <col min="8705" max="8705" width="40.875" style="110" customWidth="1"/>
    <col min="8706" max="8709" width="19" style="110" customWidth="1"/>
    <col min="8710" max="8736" width="9" style="110" bestFit="1" customWidth="1"/>
    <col min="8737" max="8960" width="8.75" style="110"/>
    <col min="8961" max="8961" width="40.875" style="110" customWidth="1"/>
    <col min="8962" max="8965" width="19" style="110" customWidth="1"/>
    <col min="8966" max="8992" width="9" style="110" bestFit="1" customWidth="1"/>
    <col min="8993" max="9216" width="8.75" style="110"/>
    <col min="9217" max="9217" width="40.875" style="110" customWidth="1"/>
    <col min="9218" max="9221" width="19" style="110" customWidth="1"/>
    <col min="9222" max="9248" width="9" style="110" bestFit="1" customWidth="1"/>
    <col min="9249" max="9472" width="8.75" style="110"/>
    <col min="9473" max="9473" width="40.875" style="110" customWidth="1"/>
    <col min="9474" max="9477" width="19" style="110" customWidth="1"/>
    <col min="9478" max="9504" width="9" style="110" bestFit="1" customWidth="1"/>
    <col min="9505" max="9728" width="8.75" style="110"/>
    <col min="9729" max="9729" width="40.875" style="110" customWidth="1"/>
    <col min="9730" max="9733" width="19" style="110" customWidth="1"/>
    <col min="9734" max="9760" width="9" style="110" bestFit="1" customWidth="1"/>
    <col min="9761" max="9984" width="8.75" style="110"/>
    <col min="9985" max="9985" width="40.875" style="110" customWidth="1"/>
    <col min="9986" max="9989" width="19" style="110" customWidth="1"/>
    <col min="9990" max="10016" width="9" style="110" bestFit="1" customWidth="1"/>
    <col min="10017" max="10240" width="8.75" style="110"/>
    <col min="10241" max="10241" width="40.875" style="110" customWidth="1"/>
    <col min="10242" max="10245" width="19" style="110" customWidth="1"/>
    <col min="10246" max="10272" width="9" style="110" bestFit="1" customWidth="1"/>
    <col min="10273" max="10496" width="8.75" style="110"/>
    <col min="10497" max="10497" width="40.875" style="110" customWidth="1"/>
    <col min="10498" max="10501" width="19" style="110" customWidth="1"/>
    <col min="10502" max="10528" width="9" style="110" bestFit="1" customWidth="1"/>
    <col min="10529" max="10752" width="8.75" style="110"/>
    <col min="10753" max="10753" width="40.875" style="110" customWidth="1"/>
    <col min="10754" max="10757" width="19" style="110" customWidth="1"/>
    <col min="10758" max="10784" width="9" style="110" bestFit="1" customWidth="1"/>
    <col min="10785" max="11008" width="8.75" style="110"/>
    <col min="11009" max="11009" width="40.875" style="110" customWidth="1"/>
    <col min="11010" max="11013" width="19" style="110" customWidth="1"/>
    <col min="11014" max="11040" width="9" style="110" bestFit="1" customWidth="1"/>
    <col min="11041" max="11264" width="8.75" style="110"/>
    <col min="11265" max="11265" width="40.875" style="110" customWidth="1"/>
    <col min="11266" max="11269" width="19" style="110" customWidth="1"/>
    <col min="11270" max="11296" width="9" style="110" bestFit="1" customWidth="1"/>
    <col min="11297" max="11520" width="8.75" style="110"/>
    <col min="11521" max="11521" width="40.875" style="110" customWidth="1"/>
    <col min="11522" max="11525" width="19" style="110" customWidth="1"/>
    <col min="11526" max="11552" width="9" style="110" bestFit="1" customWidth="1"/>
    <col min="11553" max="11776" width="8.75" style="110"/>
    <col min="11777" max="11777" width="40.875" style="110" customWidth="1"/>
    <col min="11778" max="11781" width="19" style="110" customWidth="1"/>
    <col min="11782" max="11808" width="9" style="110" bestFit="1" customWidth="1"/>
    <col min="11809" max="12032" width="8.75" style="110"/>
    <col min="12033" max="12033" width="40.875" style="110" customWidth="1"/>
    <col min="12034" max="12037" width="19" style="110" customWidth="1"/>
    <col min="12038" max="12064" width="9" style="110" bestFit="1" customWidth="1"/>
    <col min="12065" max="12288" width="8.75" style="110"/>
    <col min="12289" max="12289" width="40.875" style="110" customWidth="1"/>
    <col min="12290" max="12293" width="19" style="110" customWidth="1"/>
    <col min="12294" max="12320" width="9" style="110" bestFit="1" customWidth="1"/>
    <col min="12321" max="12544" width="8.75" style="110"/>
    <col min="12545" max="12545" width="40.875" style="110" customWidth="1"/>
    <col min="12546" max="12549" width="19" style="110" customWidth="1"/>
    <col min="12550" max="12576" width="9" style="110" bestFit="1" customWidth="1"/>
    <col min="12577" max="12800" width="8.75" style="110"/>
    <col min="12801" max="12801" width="40.875" style="110" customWidth="1"/>
    <col min="12802" max="12805" width="19" style="110" customWidth="1"/>
    <col min="12806" max="12832" width="9" style="110" bestFit="1" customWidth="1"/>
    <col min="12833" max="13056" width="8.75" style="110"/>
    <col min="13057" max="13057" width="40.875" style="110" customWidth="1"/>
    <col min="13058" max="13061" width="19" style="110" customWidth="1"/>
    <col min="13062" max="13088" width="9" style="110" bestFit="1" customWidth="1"/>
    <col min="13089" max="13312" width="8.75" style="110"/>
    <col min="13313" max="13313" width="40.875" style="110" customWidth="1"/>
    <col min="13314" max="13317" width="19" style="110" customWidth="1"/>
    <col min="13318" max="13344" width="9" style="110" bestFit="1" customWidth="1"/>
    <col min="13345" max="13568" width="8.75" style="110"/>
    <col min="13569" max="13569" width="40.875" style="110" customWidth="1"/>
    <col min="13570" max="13573" width="19" style="110" customWidth="1"/>
    <col min="13574" max="13600" width="9" style="110" bestFit="1" customWidth="1"/>
    <col min="13601" max="13824" width="8.75" style="110"/>
    <col min="13825" max="13825" width="40.875" style="110" customWidth="1"/>
    <col min="13826" max="13829" width="19" style="110" customWidth="1"/>
    <col min="13830" max="13856" width="9" style="110" bestFit="1" customWidth="1"/>
    <col min="13857" max="14080" width="8.75" style="110"/>
    <col min="14081" max="14081" width="40.875" style="110" customWidth="1"/>
    <col min="14082" max="14085" width="19" style="110" customWidth="1"/>
    <col min="14086" max="14112" width="9" style="110" bestFit="1" customWidth="1"/>
    <col min="14113" max="14336" width="8.75" style="110"/>
    <col min="14337" max="14337" width="40.875" style="110" customWidth="1"/>
    <col min="14338" max="14341" width="19" style="110" customWidth="1"/>
    <col min="14342" max="14368" width="9" style="110" bestFit="1" customWidth="1"/>
    <col min="14369" max="14592" width="8.75" style="110"/>
    <col min="14593" max="14593" width="40.875" style="110" customWidth="1"/>
    <col min="14594" max="14597" width="19" style="110" customWidth="1"/>
    <col min="14598" max="14624" width="9" style="110" bestFit="1" customWidth="1"/>
    <col min="14625" max="14848" width="8.75" style="110"/>
    <col min="14849" max="14849" width="40.875" style="110" customWidth="1"/>
    <col min="14850" max="14853" width="19" style="110" customWidth="1"/>
    <col min="14854" max="14880" width="9" style="110" bestFit="1" customWidth="1"/>
    <col min="14881" max="15104" width="8.75" style="110"/>
    <col min="15105" max="15105" width="40.875" style="110" customWidth="1"/>
    <col min="15106" max="15109" width="19" style="110" customWidth="1"/>
    <col min="15110" max="15136" width="9" style="110" bestFit="1" customWidth="1"/>
    <col min="15137" max="15360" width="8.75" style="110"/>
    <col min="15361" max="15361" width="40.875" style="110" customWidth="1"/>
    <col min="15362" max="15365" width="19" style="110" customWidth="1"/>
    <col min="15366" max="15392" width="9" style="110" bestFit="1" customWidth="1"/>
    <col min="15393" max="15616" width="8.75" style="110"/>
    <col min="15617" max="15617" width="40.875" style="110" customWidth="1"/>
    <col min="15618" max="15621" width="19" style="110" customWidth="1"/>
    <col min="15622" max="15648" width="9" style="110" bestFit="1" customWidth="1"/>
    <col min="15649" max="15872" width="8.75" style="110"/>
    <col min="15873" max="15873" width="40.875" style="110" customWidth="1"/>
    <col min="15874" max="15877" width="19" style="110" customWidth="1"/>
    <col min="15878" max="15904" width="9" style="110" bestFit="1" customWidth="1"/>
    <col min="15905" max="16128" width="8.75" style="110"/>
    <col min="16129" max="16129" width="40.875" style="110" customWidth="1"/>
    <col min="16130" max="16133" width="19" style="110" customWidth="1"/>
    <col min="16134" max="16160" width="9" style="110" bestFit="1" customWidth="1"/>
    <col min="16161" max="16384" width="8.75" style="110"/>
  </cols>
  <sheetData>
    <row r="1" spans="1:6" ht="23.25" hidden="1" customHeight="1">
      <c r="A1" s="29" t="s">
        <v>1153</v>
      </c>
    </row>
    <row r="2" spans="1:6" ht="28.5" customHeight="1">
      <c r="A2" s="221" t="s">
        <v>1253</v>
      </c>
      <c r="B2" s="221"/>
      <c r="C2" s="221"/>
      <c r="D2" s="221"/>
      <c r="E2" s="221"/>
    </row>
    <row r="3" spans="1:6" ht="16.5" customHeight="1">
      <c r="A3" s="29"/>
      <c r="B3" s="189"/>
      <c r="C3" s="69"/>
      <c r="D3" s="69"/>
      <c r="E3" s="68" t="s">
        <v>738</v>
      </c>
    </row>
    <row r="4" spans="1:6" s="11" customFormat="1" ht="20.25" customHeight="1">
      <c r="A4" s="222" t="s">
        <v>739</v>
      </c>
      <c r="B4" s="224" t="s">
        <v>1241</v>
      </c>
      <c r="C4" s="226" t="s">
        <v>1182</v>
      </c>
      <c r="D4" s="228" t="s">
        <v>1242</v>
      </c>
      <c r="E4" s="228"/>
      <c r="F4" s="10"/>
    </row>
    <row r="5" spans="1:6" s="11" customFormat="1" ht="20.25" customHeight="1">
      <c r="A5" s="223"/>
      <c r="B5" s="225"/>
      <c r="C5" s="227"/>
      <c r="D5" s="190" t="s">
        <v>702</v>
      </c>
      <c r="E5" s="190" t="s">
        <v>740</v>
      </c>
      <c r="F5" s="10"/>
    </row>
    <row r="6" spans="1:6" ht="22.5" customHeight="1">
      <c r="A6" s="30" t="s">
        <v>1144</v>
      </c>
      <c r="B6" s="80">
        <f>SUM(B7,B10,B12,B15,B18)</f>
        <v>12305</v>
      </c>
      <c r="C6" s="80">
        <f>SUM(C7,C10,C12,C15,C18)</f>
        <v>13045</v>
      </c>
      <c r="D6" s="128">
        <f>C6-B6</f>
        <v>740</v>
      </c>
      <c r="E6" s="70">
        <f>IF(B6=0,"",D6/B6*100)</f>
        <v>6.0138155221454692</v>
      </c>
    </row>
    <row r="7" spans="1:6" ht="22.5" customHeight="1">
      <c r="A7" s="32" t="s">
        <v>1243</v>
      </c>
      <c r="B7" s="31"/>
      <c r="C7" s="31"/>
      <c r="D7" s="128">
        <f t="shared" ref="D7:D17" si="0">C7-B7</f>
        <v>0</v>
      </c>
      <c r="E7" s="70" t="str">
        <f t="shared" ref="E7:E17" si="1">IF(B7=0,"",D7/B7*100)</f>
        <v/>
      </c>
    </row>
    <row r="8" spans="1:6" ht="22.5" customHeight="1">
      <c r="A8" s="32" t="s">
        <v>1145</v>
      </c>
      <c r="B8" s="31"/>
      <c r="C8" s="31"/>
      <c r="D8" s="128">
        <f t="shared" si="0"/>
        <v>0</v>
      </c>
      <c r="E8" s="70" t="str">
        <f t="shared" si="1"/>
        <v/>
      </c>
    </row>
    <row r="9" spans="1:6" ht="22.5" customHeight="1">
      <c r="A9" s="32" t="s">
        <v>1146</v>
      </c>
      <c r="B9" s="31"/>
      <c r="C9" s="31"/>
      <c r="D9" s="128">
        <f t="shared" si="0"/>
        <v>0</v>
      </c>
      <c r="E9" s="70" t="str">
        <f t="shared" si="1"/>
        <v/>
      </c>
    </row>
    <row r="10" spans="1:6" ht="22.5" customHeight="1">
      <c r="A10" s="32" t="s">
        <v>1147</v>
      </c>
      <c r="B10" s="31">
        <v>9364</v>
      </c>
      <c r="C10" s="31">
        <v>9937</v>
      </c>
      <c r="D10" s="128">
        <f t="shared" si="0"/>
        <v>573</v>
      </c>
      <c r="E10" s="70">
        <f t="shared" si="1"/>
        <v>6.1191798376762065</v>
      </c>
    </row>
    <row r="11" spans="1:6" ht="22.5" customHeight="1">
      <c r="A11" s="32" t="s">
        <v>1145</v>
      </c>
      <c r="B11" s="31">
        <v>5039</v>
      </c>
      <c r="C11" s="31">
        <v>5039</v>
      </c>
      <c r="D11" s="128">
        <f t="shared" si="0"/>
        <v>0</v>
      </c>
      <c r="E11" s="70">
        <f t="shared" si="1"/>
        <v>0</v>
      </c>
    </row>
    <row r="12" spans="1:6" ht="22.5" customHeight="1">
      <c r="A12" s="32" t="s">
        <v>1244</v>
      </c>
      <c r="B12" s="130">
        <v>2941</v>
      </c>
      <c r="C12" s="130">
        <v>3108</v>
      </c>
      <c r="D12" s="128">
        <f t="shared" si="0"/>
        <v>167</v>
      </c>
      <c r="E12" s="70">
        <f t="shared" si="1"/>
        <v>5.6783407004420265</v>
      </c>
    </row>
    <row r="13" spans="1:6" ht="22.5" customHeight="1">
      <c r="A13" s="32" t="s">
        <v>1245</v>
      </c>
      <c r="B13" s="130">
        <v>422</v>
      </c>
      <c r="C13" s="130">
        <v>423</v>
      </c>
      <c r="D13" s="128">
        <f t="shared" si="0"/>
        <v>1</v>
      </c>
      <c r="E13" s="70">
        <f t="shared" si="1"/>
        <v>0.23696682464454977</v>
      </c>
    </row>
    <row r="14" spans="1:6" ht="22.5" customHeight="1">
      <c r="A14" s="32" t="s">
        <v>1246</v>
      </c>
      <c r="B14" s="130">
        <v>2491</v>
      </c>
      <c r="C14" s="130">
        <v>2656</v>
      </c>
      <c r="D14" s="128">
        <f t="shared" si="0"/>
        <v>165</v>
      </c>
      <c r="E14" s="70">
        <f t="shared" si="1"/>
        <v>6.623845845042152</v>
      </c>
    </row>
    <row r="15" spans="1:6" ht="22.5" customHeight="1">
      <c r="A15" s="32" t="s">
        <v>1247</v>
      </c>
      <c r="B15" s="80"/>
      <c r="C15" s="31"/>
      <c r="D15" s="128">
        <f t="shared" si="0"/>
        <v>0</v>
      </c>
      <c r="E15" s="70" t="str">
        <f t="shared" si="1"/>
        <v/>
      </c>
    </row>
    <row r="16" spans="1:6" ht="22.5" customHeight="1">
      <c r="A16" s="32" t="s">
        <v>1148</v>
      </c>
      <c r="B16" s="80"/>
      <c r="C16" s="31"/>
      <c r="D16" s="128">
        <f t="shared" si="0"/>
        <v>0</v>
      </c>
      <c r="E16" s="70" t="str">
        <f t="shared" si="1"/>
        <v/>
      </c>
    </row>
    <row r="17" spans="1:5" ht="22.5" customHeight="1">
      <c r="A17" s="32" t="s">
        <v>1246</v>
      </c>
      <c r="B17" s="80"/>
      <c r="C17" s="130"/>
      <c r="D17" s="128">
        <f t="shared" si="0"/>
        <v>0</v>
      </c>
      <c r="E17" s="70" t="str">
        <f t="shared" si="1"/>
        <v/>
      </c>
    </row>
    <row r="18" spans="1:5" ht="22.5" customHeight="1">
      <c r="A18" s="32" t="s">
        <v>1149</v>
      </c>
      <c r="B18" s="80"/>
      <c r="C18" s="130"/>
      <c r="D18" s="128"/>
      <c r="E18" s="70"/>
    </row>
    <row r="19" spans="1:5" ht="22.5" customHeight="1">
      <c r="A19" s="32" t="s">
        <v>1148</v>
      </c>
      <c r="B19" s="80"/>
      <c r="C19" s="130"/>
      <c r="D19" s="128"/>
      <c r="E19" s="70"/>
    </row>
  </sheetData>
  <mergeCells count="5">
    <mergeCell ref="A2:E2"/>
    <mergeCell ref="A4:A5"/>
    <mergeCell ref="B4:B5"/>
    <mergeCell ref="C4:C5"/>
    <mergeCell ref="D4:E4"/>
  </mergeCells>
  <phoneticPr fontId="2" type="noConversion"/>
  <printOptions horizontalCentered="1"/>
  <pageMargins left="0.9055118110236221" right="0.74803149606299213" top="0.6692913385826772" bottom="0.82677165354330717" header="0.51181102362204722" footer="0.51181102362204722"/>
  <pageSetup paperSize="9" firstPageNumber="57" orientation="landscape" useFirstPageNumber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12"/>
  <sheetViews>
    <sheetView showZeros="0" view="pageBreakPreview" workbookViewId="0">
      <selection activeCell="C11" sqref="C11"/>
    </sheetView>
  </sheetViews>
  <sheetFormatPr defaultColWidth="8.75" defaultRowHeight="14.25"/>
  <cols>
    <col min="1" max="1" width="48.875" style="110" customWidth="1"/>
    <col min="2" max="2" width="17.75" style="111" customWidth="1"/>
    <col min="3" max="5" width="17.75" style="110" customWidth="1"/>
    <col min="6" max="32" width="9" style="110" bestFit="1" customWidth="1"/>
    <col min="33" max="256" width="8.75" style="110"/>
    <col min="257" max="257" width="48.875" style="110" customWidth="1"/>
    <col min="258" max="261" width="17.75" style="110" customWidth="1"/>
    <col min="262" max="288" width="9" style="110" bestFit="1" customWidth="1"/>
    <col min="289" max="512" width="8.75" style="110"/>
    <col min="513" max="513" width="48.875" style="110" customWidth="1"/>
    <col min="514" max="517" width="17.75" style="110" customWidth="1"/>
    <col min="518" max="544" width="9" style="110" bestFit="1" customWidth="1"/>
    <col min="545" max="768" width="8.75" style="110"/>
    <col min="769" max="769" width="48.875" style="110" customWidth="1"/>
    <col min="770" max="773" width="17.75" style="110" customWidth="1"/>
    <col min="774" max="800" width="9" style="110" bestFit="1" customWidth="1"/>
    <col min="801" max="1024" width="8.75" style="110"/>
    <col min="1025" max="1025" width="48.875" style="110" customWidth="1"/>
    <col min="1026" max="1029" width="17.75" style="110" customWidth="1"/>
    <col min="1030" max="1056" width="9" style="110" bestFit="1" customWidth="1"/>
    <col min="1057" max="1280" width="8.75" style="110"/>
    <col min="1281" max="1281" width="48.875" style="110" customWidth="1"/>
    <col min="1282" max="1285" width="17.75" style="110" customWidth="1"/>
    <col min="1286" max="1312" width="9" style="110" bestFit="1" customWidth="1"/>
    <col min="1313" max="1536" width="8.75" style="110"/>
    <col min="1537" max="1537" width="48.875" style="110" customWidth="1"/>
    <col min="1538" max="1541" width="17.75" style="110" customWidth="1"/>
    <col min="1542" max="1568" width="9" style="110" bestFit="1" customWidth="1"/>
    <col min="1569" max="1792" width="8.75" style="110"/>
    <col min="1793" max="1793" width="48.875" style="110" customWidth="1"/>
    <col min="1794" max="1797" width="17.75" style="110" customWidth="1"/>
    <col min="1798" max="1824" width="9" style="110" bestFit="1" customWidth="1"/>
    <col min="1825" max="2048" width="8.75" style="110"/>
    <col min="2049" max="2049" width="48.875" style="110" customWidth="1"/>
    <col min="2050" max="2053" width="17.75" style="110" customWidth="1"/>
    <col min="2054" max="2080" width="9" style="110" bestFit="1" customWidth="1"/>
    <col min="2081" max="2304" width="8.75" style="110"/>
    <col min="2305" max="2305" width="48.875" style="110" customWidth="1"/>
    <col min="2306" max="2309" width="17.75" style="110" customWidth="1"/>
    <col min="2310" max="2336" width="9" style="110" bestFit="1" customWidth="1"/>
    <col min="2337" max="2560" width="8.75" style="110"/>
    <col min="2561" max="2561" width="48.875" style="110" customWidth="1"/>
    <col min="2562" max="2565" width="17.75" style="110" customWidth="1"/>
    <col min="2566" max="2592" width="9" style="110" bestFit="1" customWidth="1"/>
    <col min="2593" max="2816" width="8.75" style="110"/>
    <col min="2817" max="2817" width="48.875" style="110" customWidth="1"/>
    <col min="2818" max="2821" width="17.75" style="110" customWidth="1"/>
    <col min="2822" max="2848" width="9" style="110" bestFit="1" customWidth="1"/>
    <col min="2849" max="3072" width="8.75" style="110"/>
    <col min="3073" max="3073" width="48.875" style="110" customWidth="1"/>
    <col min="3074" max="3077" width="17.75" style="110" customWidth="1"/>
    <col min="3078" max="3104" width="9" style="110" bestFit="1" customWidth="1"/>
    <col min="3105" max="3328" width="8.75" style="110"/>
    <col min="3329" max="3329" width="48.875" style="110" customWidth="1"/>
    <col min="3330" max="3333" width="17.75" style="110" customWidth="1"/>
    <col min="3334" max="3360" width="9" style="110" bestFit="1" customWidth="1"/>
    <col min="3361" max="3584" width="8.75" style="110"/>
    <col min="3585" max="3585" width="48.875" style="110" customWidth="1"/>
    <col min="3586" max="3589" width="17.75" style="110" customWidth="1"/>
    <col min="3590" max="3616" width="9" style="110" bestFit="1" customWidth="1"/>
    <col min="3617" max="3840" width="8.75" style="110"/>
    <col min="3841" max="3841" width="48.875" style="110" customWidth="1"/>
    <col min="3842" max="3845" width="17.75" style="110" customWidth="1"/>
    <col min="3846" max="3872" width="9" style="110" bestFit="1" customWidth="1"/>
    <col min="3873" max="4096" width="8.75" style="110"/>
    <col min="4097" max="4097" width="48.875" style="110" customWidth="1"/>
    <col min="4098" max="4101" width="17.75" style="110" customWidth="1"/>
    <col min="4102" max="4128" width="9" style="110" bestFit="1" customWidth="1"/>
    <col min="4129" max="4352" width="8.75" style="110"/>
    <col min="4353" max="4353" width="48.875" style="110" customWidth="1"/>
    <col min="4354" max="4357" width="17.75" style="110" customWidth="1"/>
    <col min="4358" max="4384" width="9" style="110" bestFit="1" customWidth="1"/>
    <col min="4385" max="4608" width="8.75" style="110"/>
    <col min="4609" max="4609" width="48.875" style="110" customWidth="1"/>
    <col min="4610" max="4613" width="17.75" style="110" customWidth="1"/>
    <col min="4614" max="4640" width="9" style="110" bestFit="1" customWidth="1"/>
    <col min="4641" max="4864" width="8.75" style="110"/>
    <col min="4865" max="4865" width="48.875" style="110" customWidth="1"/>
    <col min="4866" max="4869" width="17.75" style="110" customWidth="1"/>
    <col min="4870" max="4896" width="9" style="110" bestFit="1" customWidth="1"/>
    <col min="4897" max="5120" width="8.75" style="110"/>
    <col min="5121" max="5121" width="48.875" style="110" customWidth="1"/>
    <col min="5122" max="5125" width="17.75" style="110" customWidth="1"/>
    <col min="5126" max="5152" width="9" style="110" bestFit="1" customWidth="1"/>
    <col min="5153" max="5376" width="8.75" style="110"/>
    <col min="5377" max="5377" width="48.875" style="110" customWidth="1"/>
    <col min="5378" max="5381" width="17.75" style="110" customWidth="1"/>
    <col min="5382" max="5408" width="9" style="110" bestFit="1" customWidth="1"/>
    <col min="5409" max="5632" width="8.75" style="110"/>
    <col min="5633" max="5633" width="48.875" style="110" customWidth="1"/>
    <col min="5634" max="5637" width="17.75" style="110" customWidth="1"/>
    <col min="5638" max="5664" width="9" style="110" bestFit="1" customWidth="1"/>
    <col min="5665" max="5888" width="8.75" style="110"/>
    <col min="5889" max="5889" width="48.875" style="110" customWidth="1"/>
    <col min="5890" max="5893" width="17.75" style="110" customWidth="1"/>
    <col min="5894" max="5920" width="9" style="110" bestFit="1" customWidth="1"/>
    <col min="5921" max="6144" width="8.75" style="110"/>
    <col min="6145" max="6145" width="48.875" style="110" customWidth="1"/>
    <col min="6146" max="6149" width="17.75" style="110" customWidth="1"/>
    <col min="6150" max="6176" width="9" style="110" bestFit="1" customWidth="1"/>
    <col min="6177" max="6400" width="8.75" style="110"/>
    <col min="6401" max="6401" width="48.875" style="110" customWidth="1"/>
    <col min="6402" max="6405" width="17.75" style="110" customWidth="1"/>
    <col min="6406" max="6432" width="9" style="110" bestFit="1" customWidth="1"/>
    <col min="6433" max="6656" width="8.75" style="110"/>
    <col min="6657" max="6657" width="48.875" style="110" customWidth="1"/>
    <col min="6658" max="6661" width="17.75" style="110" customWidth="1"/>
    <col min="6662" max="6688" width="9" style="110" bestFit="1" customWidth="1"/>
    <col min="6689" max="6912" width="8.75" style="110"/>
    <col min="6913" max="6913" width="48.875" style="110" customWidth="1"/>
    <col min="6914" max="6917" width="17.75" style="110" customWidth="1"/>
    <col min="6918" max="6944" width="9" style="110" bestFit="1" customWidth="1"/>
    <col min="6945" max="7168" width="8.75" style="110"/>
    <col min="7169" max="7169" width="48.875" style="110" customWidth="1"/>
    <col min="7170" max="7173" width="17.75" style="110" customWidth="1"/>
    <col min="7174" max="7200" width="9" style="110" bestFit="1" customWidth="1"/>
    <col min="7201" max="7424" width="8.75" style="110"/>
    <col min="7425" max="7425" width="48.875" style="110" customWidth="1"/>
    <col min="7426" max="7429" width="17.75" style="110" customWidth="1"/>
    <col min="7430" max="7456" width="9" style="110" bestFit="1" customWidth="1"/>
    <col min="7457" max="7680" width="8.75" style="110"/>
    <col min="7681" max="7681" width="48.875" style="110" customWidth="1"/>
    <col min="7682" max="7685" width="17.75" style="110" customWidth="1"/>
    <col min="7686" max="7712" width="9" style="110" bestFit="1" customWidth="1"/>
    <col min="7713" max="7936" width="8.75" style="110"/>
    <col min="7937" max="7937" width="48.875" style="110" customWidth="1"/>
    <col min="7938" max="7941" width="17.75" style="110" customWidth="1"/>
    <col min="7942" max="7968" width="9" style="110" bestFit="1" customWidth="1"/>
    <col min="7969" max="8192" width="8.75" style="110"/>
    <col min="8193" max="8193" width="48.875" style="110" customWidth="1"/>
    <col min="8194" max="8197" width="17.75" style="110" customWidth="1"/>
    <col min="8198" max="8224" width="9" style="110" bestFit="1" customWidth="1"/>
    <col min="8225" max="8448" width="8.75" style="110"/>
    <col min="8449" max="8449" width="48.875" style="110" customWidth="1"/>
    <col min="8450" max="8453" width="17.75" style="110" customWidth="1"/>
    <col min="8454" max="8480" width="9" style="110" bestFit="1" customWidth="1"/>
    <col min="8481" max="8704" width="8.75" style="110"/>
    <col min="8705" max="8705" width="48.875" style="110" customWidth="1"/>
    <col min="8706" max="8709" width="17.75" style="110" customWidth="1"/>
    <col min="8710" max="8736" width="9" style="110" bestFit="1" customWidth="1"/>
    <col min="8737" max="8960" width="8.75" style="110"/>
    <col min="8961" max="8961" width="48.875" style="110" customWidth="1"/>
    <col min="8962" max="8965" width="17.75" style="110" customWidth="1"/>
    <col min="8966" max="8992" width="9" style="110" bestFit="1" customWidth="1"/>
    <col min="8993" max="9216" width="8.75" style="110"/>
    <col min="9217" max="9217" width="48.875" style="110" customWidth="1"/>
    <col min="9218" max="9221" width="17.75" style="110" customWidth="1"/>
    <col min="9222" max="9248" width="9" style="110" bestFit="1" customWidth="1"/>
    <col min="9249" max="9472" width="8.75" style="110"/>
    <col min="9473" max="9473" width="48.875" style="110" customWidth="1"/>
    <col min="9474" max="9477" width="17.75" style="110" customWidth="1"/>
    <col min="9478" max="9504" width="9" style="110" bestFit="1" customWidth="1"/>
    <col min="9505" max="9728" width="8.75" style="110"/>
    <col min="9729" max="9729" width="48.875" style="110" customWidth="1"/>
    <col min="9730" max="9733" width="17.75" style="110" customWidth="1"/>
    <col min="9734" max="9760" width="9" style="110" bestFit="1" customWidth="1"/>
    <col min="9761" max="9984" width="8.75" style="110"/>
    <col min="9985" max="9985" width="48.875" style="110" customWidth="1"/>
    <col min="9986" max="9989" width="17.75" style="110" customWidth="1"/>
    <col min="9990" max="10016" width="9" style="110" bestFit="1" customWidth="1"/>
    <col min="10017" max="10240" width="8.75" style="110"/>
    <col min="10241" max="10241" width="48.875" style="110" customWidth="1"/>
    <col min="10242" max="10245" width="17.75" style="110" customWidth="1"/>
    <col min="10246" max="10272" width="9" style="110" bestFit="1" customWidth="1"/>
    <col min="10273" max="10496" width="8.75" style="110"/>
    <col min="10497" max="10497" width="48.875" style="110" customWidth="1"/>
    <col min="10498" max="10501" width="17.75" style="110" customWidth="1"/>
    <col min="10502" max="10528" width="9" style="110" bestFit="1" customWidth="1"/>
    <col min="10529" max="10752" width="8.75" style="110"/>
    <col min="10753" max="10753" width="48.875" style="110" customWidth="1"/>
    <col min="10754" max="10757" width="17.75" style="110" customWidth="1"/>
    <col min="10758" max="10784" width="9" style="110" bestFit="1" customWidth="1"/>
    <col min="10785" max="11008" width="8.75" style="110"/>
    <col min="11009" max="11009" width="48.875" style="110" customWidth="1"/>
    <col min="11010" max="11013" width="17.75" style="110" customWidth="1"/>
    <col min="11014" max="11040" width="9" style="110" bestFit="1" customWidth="1"/>
    <col min="11041" max="11264" width="8.75" style="110"/>
    <col min="11265" max="11265" width="48.875" style="110" customWidth="1"/>
    <col min="11266" max="11269" width="17.75" style="110" customWidth="1"/>
    <col min="11270" max="11296" width="9" style="110" bestFit="1" customWidth="1"/>
    <col min="11297" max="11520" width="8.75" style="110"/>
    <col min="11521" max="11521" width="48.875" style="110" customWidth="1"/>
    <col min="11522" max="11525" width="17.75" style="110" customWidth="1"/>
    <col min="11526" max="11552" width="9" style="110" bestFit="1" customWidth="1"/>
    <col min="11553" max="11776" width="8.75" style="110"/>
    <col min="11777" max="11777" width="48.875" style="110" customWidth="1"/>
    <col min="11778" max="11781" width="17.75" style="110" customWidth="1"/>
    <col min="11782" max="11808" width="9" style="110" bestFit="1" customWidth="1"/>
    <col min="11809" max="12032" width="8.75" style="110"/>
    <col min="12033" max="12033" width="48.875" style="110" customWidth="1"/>
    <col min="12034" max="12037" width="17.75" style="110" customWidth="1"/>
    <col min="12038" max="12064" width="9" style="110" bestFit="1" customWidth="1"/>
    <col min="12065" max="12288" width="8.75" style="110"/>
    <col min="12289" max="12289" width="48.875" style="110" customWidth="1"/>
    <col min="12290" max="12293" width="17.75" style="110" customWidth="1"/>
    <col min="12294" max="12320" width="9" style="110" bestFit="1" customWidth="1"/>
    <col min="12321" max="12544" width="8.75" style="110"/>
    <col min="12545" max="12545" width="48.875" style="110" customWidth="1"/>
    <col min="12546" max="12549" width="17.75" style="110" customWidth="1"/>
    <col min="12550" max="12576" width="9" style="110" bestFit="1" customWidth="1"/>
    <col min="12577" max="12800" width="8.75" style="110"/>
    <col min="12801" max="12801" width="48.875" style="110" customWidth="1"/>
    <col min="12802" max="12805" width="17.75" style="110" customWidth="1"/>
    <col min="12806" max="12832" width="9" style="110" bestFit="1" customWidth="1"/>
    <col min="12833" max="13056" width="8.75" style="110"/>
    <col min="13057" max="13057" width="48.875" style="110" customWidth="1"/>
    <col min="13058" max="13061" width="17.75" style="110" customWidth="1"/>
    <col min="13062" max="13088" width="9" style="110" bestFit="1" customWidth="1"/>
    <col min="13089" max="13312" width="8.75" style="110"/>
    <col min="13313" max="13313" width="48.875" style="110" customWidth="1"/>
    <col min="13314" max="13317" width="17.75" style="110" customWidth="1"/>
    <col min="13318" max="13344" width="9" style="110" bestFit="1" customWidth="1"/>
    <col min="13345" max="13568" width="8.75" style="110"/>
    <col min="13569" max="13569" width="48.875" style="110" customWidth="1"/>
    <col min="13570" max="13573" width="17.75" style="110" customWidth="1"/>
    <col min="13574" max="13600" width="9" style="110" bestFit="1" customWidth="1"/>
    <col min="13601" max="13824" width="8.75" style="110"/>
    <col min="13825" max="13825" width="48.875" style="110" customWidth="1"/>
    <col min="13826" max="13829" width="17.75" style="110" customWidth="1"/>
    <col min="13830" max="13856" width="9" style="110" bestFit="1" customWidth="1"/>
    <col min="13857" max="14080" width="8.75" style="110"/>
    <col min="14081" max="14081" width="48.875" style="110" customWidth="1"/>
    <col min="14082" max="14085" width="17.75" style="110" customWidth="1"/>
    <col min="14086" max="14112" width="9" style="110" bestFit="1" customWidth="1"/>
    <col min="14113" max="14336" width="8.75" style="110"/>
    <col min="14337" max="14337" width="48.875" style="110" customWidth="1"/>
    <col min="14338" max="14341" width="17.75" style="110" customWidth="1"/>
    <col min="14342" max="14368" width="9" style="110" bestFit="1" customWidth="1"/>
    <col min="14369" max="14592" width="8.75" style="110"/>
    <col min="14593" max="14593" width="48.875" style="110" customWidth="1"/>
    <col min="14594" max="14597" width="17.75" style="110" customWidth="1"/>
    <col min="14598" max="14624" width="9" style="110" bestFit="1" customWidth="1"/>
    <col min="14625" max="14848" width="8.75" style="110"/>
    <col min="14849" max="14849" width="48.875" style="110" customWidth="1"/>
    <col min="14850" max="14853" width="17.75" style="110" customWidth="1"/>
    <col min="14854" max="14880" width="9" style="110" bestFit="1" customWidth="1"/>
    <col min="14881" max="15104" width="8.75" style="110"/>
    <col min="15105" max="15105" width="48.875" style="110" customWidth="1"/>
    <col min="15106" max="15109" width="17.75" style="110" customWidth="1"/>
    <col min="15110" max="15136" width="9" style="110" bestFit="1" customWidth="1"/>
    <col min="15137" max="15360" width="8.75" style="110"/>
    <col min="15361" max="15361" width="48.875" style="110" customWidth="1"/>
    <col min="15362" max="15365" width="17.75" style="110" customWidth="1"/>
    <col min="15366" max="15392" width="9" style="110" bestFit="1" customWidth="1"/>
    <col min="15393" max="15616" width="8.75" style="110"/>
    <col min="15617" max="15617" width="48.875" style="110" customWidth="1"/>
    <col min="15618" max="15621" width="17.75" style="110" customWidth="1"/>
    <col min="15622" max="15648" width="9" style="110" bestFit="1" customWidth="1"/>
    <col min="15649" max="15872" width="8.75" style="110"/>
    <col min="15873" max="15873" width="48.875" style="110" customWidth="1"/>
    <col min="15874" max="15877" width="17.75" style="110" customWidth="1"/>
    <col min="15878" max="15904" width="9" style="110" bestFit="1" customWidth="1"/>
    <col min="15905" max="16128" width="8.75" style="110"/>
    <col min="16129" max="16129" width="48.875" style="110" customWidth="1"/>
    <col min="16130" max="16133" width="17.75" style="110" customWidth="1"/>
    <col min="16134" max="16160" width="9" style="110" bestFit="1" customWidth="1"/>
    <col min="16161" max="16384" width="8.75" style="110"/>
  </cols>
  <sheetData>
    <row r="1" spans="1:6" ht="34.5" customHeight="1">
      <c r="A1" s="221" t="s">
        <v>1254</v>
      </c>
      <c r="B1" s="221"/>
      <c r="C1" s="221"/>
      <c r="D1" s="221"/>
      <c r="E1" s="221"/>
    </row>
    <row r="2" spans="1:6" ht="19.5" customHeight="1">
      <c r="A2" s="29"/>
      <c r="B2" s="189"/>
      <c r="C2" s="69"/>
      <c r="D2" s="69"/>
      <c r="E2" s="68" t="s">
        <v>738</v>
      </c>
    </row>
    <row r="3" spans="1:6" s="11" customFormat="1" ht="24.75" customHeight="1">
      <c r="A3" s="222" t="s">
        <v>739</v>
      </c>
      <c r="B3" s="224" t="s">
        <v>1241</v>
      </c>
      <c r="C3" s="226" t="s">
        <v>1182</v>
      </c>
      <c r="D3" s="228" t="s">
        <v>1242</v>
      </c>
      <c r="E3" s="228"/>
      <c r="F3" s="10"/>
    </row>
    <row r="4" spans="1:6" s="11" customFormat="1" ht="20.25" customHeight="1">
      <c r="A4" s="223"/>
      <c r="B4" s="225"/>
      <c r="C4" s="227"/>
      <c r="D4" s="190" t="s">
        <v>702</v>
      </c>
      <c r="E4" s="190" t="s">
        <v>740</v>
      </c>
      <c r="F4" s="10"/>
    </row>
    <row r="5" spans="1:6" ht="22.5" customHeight="1">
      <c r="A5" s="30" t="s">
        <v>1150</v>
      </c>
      <c r="B5" s="80">
        <f>SUM(B6,B7,B8,B9,B12)</f>
        <v>11974</v>
      </c>
      <c r="C5" s="80">
        <f>SUM(C6,C7,C8,C9,C12)</f>
        <v>12730</v>
      </c>
      <c r="D5" s="31">
        <f>C5-B5</f>
        <v>756</v>
      </c>
      <c r="E5" s="70">
        <f>IF(B5=0,"",D5/B5*100)</f>
        <v>6.3136796392183054</v>
      </c>
    </row>
    <row r="6" spans="1:6" ht="22.5" customHeight="1">
      <c r="A6" s="32" t="s">
        <v>1154</v>
      </c>
      <c r="B6" s="31"/>
      <c r="C6" s="31"/>
      <c r="D6" s="31">
        <f t="shared" ref="D6:D12" si="0">C6-B6</f>
        <v>0</v>
      </c>
      <c r="E6" s="70" t="str">
        <f t="shared" ref="E6:E12" si="1">IF(B6=0,"",D6/B6*100)</f>
        <v/>
      </c>
    </row>
    <row r="7" spans="1:6" ht="22.5" customHeight="1">
      <c r="A7" s="32" t="s">
        <v>1151</v>
      </c>
      <c r="B7" s="31">
        <v>9364</v>
      </c>
      <c r="C7" s="31">
        <v>9937</v>
      </c>
      <c r="D7" s="31">
        <f t="shared" si="0"/>
        <v>573</v>
      </c>
      <c r="E7" s="70">
        <f t="shared" si="1"/>
        <v>6.1191798376762065</v>
      </c>
    </row>
    <row r="8" spans="1:6" ht="22.5" customHeight="1">
      <c r="A8" s="32" t="s">
        <v>1249</v>
      </c>
      <c r="B8" s="31">
        <v>2610</v>
      </c>
      <c r="C8" s="31">
        <v>2793</v>
      </c>
      <c r="D8" s="31">
        <f t="shared" si="0"/>
        <v>183</v>
      </c>
      <c r="E8" s="70">
        <f t="shared" si="1"/>
        <v>7.0114942528735638</v>
      </c>
    </row>
    <row r="9" spans="1:6" ht="22.5" customHeight="1">
      <c r="A9" s="32" t="s">
        <v>1250</v>
      </c>
      <c r="B9" s="80"/>
      <c r="C9" s="31"/>
      <c r="D9" s="31">
        <f t="shared" si="0"/>
        <v>0</v>
      </c>
      <c r="E9" s="70" t="str">
        <f t="shared" si="1"/>
        <v/>
      </c>
    </row>
    <row r="10" spans="1:6" ht="22.5" customHeight="1">
      <c r="A10" s="32" t="s">
        <v>1251</v>
      </c>
      <c r="B10" s="80"/>
      <c r="C10" s="31"/>
      <c r="D10" s="31">
        <f t="shared" si="0"/>
        <v>0</v>
      </c>
      <c r="E10" s="70" t="str">
        <f t="shared" si="1"/>
        <v/>
      </c>
    </row>
    <row r="11" spans="1:6" ht="22.5" customHeight="1">
      <c r="A11" s="32" t="s">
        <v>1252</v>
      </c>
      <c r="B11" s="80"/>
      <c r="C11" s="31"/>
      <c r="D11" s="31">
        <f t="shared" si="0"/>
        <v>0</v>
      </c>
      <c r="E11" s="70" t="str">
        <f t="shared" si="1"/>
        <v/>
      </c>
    </row>
    <row r="12" spans="1:6" ht="22.5" customHeight="1">
      <c r="A12" s="61" t="s">
        <v>1152</v>
      </c>
      <c r="B12" s="80"/>
      <c r="C12" s="31"/>
      <c r="D12" s="31">
        <f t="shared" si="0"/>
        <v>0</v>
      </c>
      <c r="E12" s="70" t="str">
        <f t="shared" si="1"/>
        <v/>
      </c>
    </row>
  </sheetData>
  <mergeCells count="5">
    <mergeCell ref="A1:E1"/>
    <mergeCell ref="A3:A4"/>
    <mergeCell ref="B3:B4"/>
    <mergeCell ref="C3:C4"/>
    <mergeCell ref="D3:E3"/>
  </mergeCells>
  <phoneticPr fontId="2" type="noConversion"/>
  <printOptions horizontalCentered="1"/>
  <pageMargins left="0.9055118110236221" right="0.74803149606299213" top="0.47244094488188981" bottom="0.39370078740157483" header="0.35433070866141736" footer="0.39370078740157483"/>
  <pageSetup paperSize="9" scale="95" firstPageNumber="58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968"/>
  <sheetViews>
    <sheetView showZeros="0" tabSelected="1" view="pageBreakPreview" zoomScale="98" zoomScaleSheetLayoutView="98" workbookViewId="0">
      <selection activeCell="I14" sqref="I14"/>
    </sheetView>
  </sheetViews>
  <sheetFormatPr defaultColWidth="6.875" defaultRowHeight="12.75" customHeight="1"/>
  <cols>
    <col min="1" max="1" width="43.625" style="2" customWidth="1"/>
    <col min="2" max="2" width="17.625" style="2" customWidth="1"/>
    <col min="3" max="3" width="17" style="2" customWidth="1"/>
    <col min="4" max="5" width="16.875" style="2" customWidth="1"/>
    <col min="6" max="6" width="2.875" style="7" customWidth="1"/>
    <col min="7" max="239" width="6.875" style="2" customWidth="1"/>
    <col min="240" max="16384" width="6.875" style="2"/>
  </cols>
  <sheetData>
    <row r="1" spans="1:5" ht="26.25" customHeight="1">
      <c r="A1" s="191" t="s">
        <v>1195</v>
      </c>
      <c r="B1" s="195"/>
      <c r="C1" s="191"/>
      <c r="D1" s="191"/>
      <c r="E1" s="191"/>
    </row>
    <row r="2" spans="1:5" ht="16.5" customHeight="1">
      <c r="A2" s="136"/>
      <c r="B2" s="137"/>
      <c r="C2" s="138"/>
      <c r="D2" s="139"/>
      <c r="E2" s="140" t="s">
        <v>738</v>
      </c>
    </row>
    <row r="3" spans="1:5" s="15" customFormat="1" ht="17.25" customHeight="1">
      <c r="A3" s="196" t="s">
        <v>739</v>
      </c>
      <c r="B3" s="197" t="s">
        <v>1181</v>
      </c>
      <c r="C3" s="198" t="s">
        <v>1182</v>
      </c>
      <c r="D3" s="199" t="s">
        <v>1183</v>
      </c>
      <c r="E3" s="199"/>
    </row>
    <row r="4" spans="1:5" s="15" customFormat="1" ht="17.25" customHeight="1">
      <c r="A4" s="196"/>
      <c r="B4" s="197"/>
      <c r="C4" s="198"/>
      <c r="D4" s="141" t="s">
        <v>702</v>
      </c>
      <c r="E4" s="142" t="s">
        <v>740</v>
      </c>
    </row>
    <row r="5" spans="1:5" s="45" customFormat="1" ht="20.100000000000001" customHeight="1">
      <c r="A5" s="63" t="s">
        <v>1196</v>
      </c>
      <c r="B5" s="143">
        <f>SUM(B6:B30)</f>
        <v>50615</v>
      </c>
      <c r="C5" s="144">
        <f>SUM(C6:C30)</f>
        <v>55855</v>
      </c>
      <c r="D5" s="43">
        <f>C5-B5</f>
        <v>5240</v>
      </c>
      <c r="E5" s="44">
        <f>IF(B5=0,"",D5/B5*100)</f>
        <v>10.352662254272449</v>
      </c>
    </row>
    <row r="6" spans="1:5" s="45" customFormat="1" ht="20.100000000000001" customHeight="1">
      <c r="A6" s="46" t="s">
        <v>1197</v>
      </c>
      <c r="B6" s="143">
        <f>12850-1</f>
        <v>12849</v>
      </c>
      <c r="C6" s="144">
        <v>13919</v>
      </c>
      <c r="D6" s="43">
        <f>C6-B6</f>
        <v>1070</v>
      </c>
      <c r="E6" s="44">
        <f t="shared" ref="E6:E30" si="0">IF(B6=0,"",D6/B6*100)</f>
        <v>8.3274963032142573</v>
      </c>
    </row>
    <row r="7" spans="1:5" s="45" customFormat="1" ht="20.100000000000001" customHeight="1">
      <c r="A7" s="46" t="s">
        <v>785</v>
      </c>
      <c r="B7" s="143"/>
      <c r="C7" s="144">
        <v>0</v>
      </c>
      <c r="D7" s="43">
        <f>C7-B7</f>
        <v>0</v>
      </c>
      <c r="E7" s="44" t="str">
        <f t="shared" si="0"/>
        <v/>
      </c>
    </row>
    <row r="8" spans="1:5" s="45" customFormat="1" ht="20.100000000000001" customHeight="1">
      <c r="A8" s="46" t="s">
        <v>1198</v>
      </c>
      <c r="B8" s="143">
        <v>2587</v>
      </c>
      <c r="C8" s="144">
        <v>2661</v>
      </c>
      <c r="D8" s="43">
        <f t="shared" ref="D8:D30" si="1">C8-B8</f>
        <v>74</v>
      </c>
      <c r="E8" s="44">
        <f t="shared" si="0"/>
        <v>2.8604561267877853</v>
      </c>
    </row>
    <row r="9" spans="1:5" s="45" customFormat="1" ht="19.149999999999999" customHeight="1">
      <c r="A9" s="46" t="s">
        <v>802</v>
      </c>
      <c r="B9" s="143">
        <v>7947</v>
      </c>
      <c r="C9" s="144">
        <v>8068</v>
      </c>
      <c r="D9" s="43">
        <f t="shared" si="1"/>
        <v>121</v>
      </c>
      <c r="E9" s="44">
        <f t="shared" si="0"/>
        <v>1.5225871398011828</v>
      </c>
    </row>
    <row r="10" spans="1:5" s="45" customFormat="1" ht="20.100000000000001" customHeight="1">
      <c r="A10" s="46" t="s">
        <v>45</v>
      </c>
      <c r="B10" s="143">
        <v>22</v>
      </c>
      <c r="C10" s="144">
        <v>22</v>
      </c>
      <c r="D10" s="43">
        <f t="shared" si="1"/>
        <v>0</v>
      </c>
      <c r="E10" s="44">
        <f t="shared" si="0"/>
        <v>0</v>
      </c>
    </row>
    <row r="11" spans="1:5" s="45" customFormat="1" ht="20.100000000000001" customHeight="1">
      <c r="A11" s="46" t="s">
        <v>810</v>
      </c>
      <c r="B11" s="143">
        <v>429</v>
      </c>
      <c r="C11" s="144">
        <v>409</v>
      </c>
      <c r="D11" s="43">
        <f t="shared" si="1"/>
        <v>-20</v>
      </c>
      <c r="E11" s="44">
        <f t="shared" si="0"/>
        <v>-4.6620046620046622</v>
      </c>
    </row>
    <row r="12" spans="1:5" s="45" customFormat="1" ht="20.100000000000001" customHeight="1">
      <c r="A12" s="46" t="s">
        <v>823</v>
      </c>
      <c r="B12" s="143">
        <f>10361</f>
        <v>10361</v>
      </c>
      <c r="C12" s="144">
        <v>12143</v>
      </c>
      <c r="D12" s="43">
        <f t="shared" si="1"/>
        <v>1782</v>
      </c>
      <c r="E12" s="44">
        <f t="shared" si="0"/>
        <v>17.199112054820965</v>
      </c>
    </row>
    <row r="13" spans="1:5" s="45" customFormat="1" ht="20.100000000000001" customHeight="1">
      <c r="A13" s="46" t="s">
        <v>1199</v>
      </c>
      <c r="B13" s="143"/>
      <c r="C13" s="144">
        <v>0</v>
      </c>
      <c r="D13" s="43">
        <f t="shared" si="1"/>
        <v>0</v>
      </c>
      <c r="E13" s="44" t="str">
        <f t="shared" si="0"/>
        <v/>
      </c>
    </row>
    <row r="14" spans="1:5" s="45" customFormat="1" ht="20.100000000000001" customHeight="1">
      <c r="A14" s="46" t="s">
        <v>846</v>
      </c>
      <c r="B14" s="143">
        <f>4000</f>
        <v>4000</v>
      </c>
      <c r="C14" s="144">
        <v>3816</v>
      </c>
      <c r="D14" s="43">
        <f t="shared" si="1"/>
        <v>-184</v>
      </c>
      <c r="E14" s="44">
        <f t="shared" si="0"/>
        <v>-4.5999999999999996</v>
      </c>
    </row>
    <row r="15" spans="1:5" s="45" customFormat="1" ht="20.100000000000001" customHeight="1">
      <c r="A15" s="46" t="s">
        <v>46</v>
      </c>
      <c r="B15" s="143"/>
      <c r="C15" s="144">
        <v>0</v>
      </c>
      <c r="D15" s="43">
        <f t="shared" si="1"/>
        <v>0</v>
      </c>
      <c r="E15" s="44" t="str">
        <f t="shared" si="0"/>
        <v/>
      </c>
    </row>
    <row r="16" spans="1:5" s="45" customFormat="1" ht="20.100000000000001" customHeight="1">
      <c r="A16" s="46" t="s">
        <v>47</v>
      </c>
      <c r="B16" s="143">
        <f>5831-3405</f>
        <v>2426</v>
      </c>
      <c r="C16" s="144">
        <v>3739</v>
      </c>
      <c r="D16" s="43">
        <f t="shared" si="1"/>
        <v>1313</v>
      </c>
      <c r="E16" s="44">
        <f t="shared" si="0"/>
        <v>54.122011541632318</v>
      </c>
    </row>
    <row r="17" spans="1:5" s="45" customFormat="1" ht="20.100000000000001" customHeight="1">
      <c r="A17" s="46" t="s">
        <v>884</v>
      </c>
      <c r="B17" s="143">
        <f>3085</f>
        <v>3085</v>
      </c>
      <c r="C17" s="144">
        <v>2762</v>
      </c>
      <c r="D17" s="43">
        <f t="shared" si="1"/>
        <v>-323</v>
      </c>
      <c r="E17" s="44">
        <f t="shared" si="0"/>
        <v>-10.47001620745543</v>
      </c>
    </row>
    <row r="18" spans="1:5" s="45" customFormat="1" ht="20.100000000000001" customHeight="1">
      <c r="A18" s="46" t="s">
        <v>919</v>
      </c>
      <c r="B18" s="143">
        <v>506</v>
      </c>
      <c r="C18" s="144">
        <v>563</v>
      </c>
      <c r="D18" s="43">
        <f t="shared" si="1"/>
        <v>57</v>
      </c>
      <c r="E18" s="44">
        <f t="shared" si="0"/>
        <v>11.264822134387352</v>
      </c>
    </row>
    <row r="19" spans="1:5" s="45" customFormat="1" ht="20.100000000000001" customHeight="1">
      <c r="A19" s="46" t="s">
        <v>922</v>
      </c>
      <c r="B19" s="143">
        <v>696</v>
      </c>
      <c r="C19" s="144">
        <v>723</v>
      </c>
      <c r="D19" s="43">
        <f t="shared" si="1"/>
        <v>27</v>
      </c>
      <c r="E19" s="44">
        <f t="shared" si="0"/>
        <v>3.8793103448275863</v>
      </c>
    </row>
    <row r="20" spans="1:5" s="45" customFormat="1" ht="20.100000000000001" customHeight="1">
      <c r="A20" s="46" t="s">
        <v>929</v>
      </c>
      <c r="B20" s="143">
        <v>107</v>
      </c>
      <c r="C20" s="144">
        <v>115</v>
      </c>
      <c r="D20" s="43">
        <f t="shared" si="1"/>
        <v>8</v>
      </c>
      <c r="E20" s="44">
        <f t="shared" si="0"/>
        <v>7.4766355140186906</v>
      </c>
    </row>
    <row r="21" spans="1:5" s="45" customFormat="1" ht="20.100000000000001" customHeight="1">
      <c r="A21" s="46" t="s">
        <v>933</v>
      </c>
      <c r="B21" s="143"/>
      <c r="C21" s="144">
        <v>0</v>
      </c>
      <c r="D21" s="43">
        <f t="shared" si="1"/>
        <v>0</v>
      </c>
      <c r="E21" s="44" t="str">
        <f t="shared" si="0"/>
        <v/>
      </c>
    </row>
    <row r="22" spans="1:5" s="45" customFormat="1" ht="20.100000000000001" customHeight="1">
      <c r="A22" s="46" t="s">
        <v>1200</v>
      </c>
      <c r="B22" s="143"/>
      <c r="C22" s="144">
        <v>0</v>
      </c>
      <c r="D22" s="43">
        <f t="shared" si="1"/>
        <v>0</v>
      </c>
      <c r="E22" s="44" t="str">
        <f t="shared" si="0"/>
        <v/>
      </c>
    </row>
    <row r="23" spans="1:5" s="45" customFormat="1" ht="20.100000000000001" customHeight="1">
      <c r="A23" s="46" t="s">
        <v>48</v>
      </c>
      <c r="B23" s="143">
        <v>818</v>
      </c>
      <c r="C23" s="144">
        <v>817</v>
      </c>
      <c r="D23" s="43">
        <f t="shared" si="1"/>
        <v>-1</v>
      </c>
      <c r="E23" s="44">
        <f t="shared" si="0"/>
        <v>-0.12224938875305623</v>
      </c>
    </row>
    <row r="24" spans="1:5" s="45" customFormat="1" ht="20.100000000000001" customHeight="1">
      <c r="A24" s="46" t="s">
        <v>978</v>
      </c>
      <c r="B24" s="143">
        <f>2331-32</f>
        <v>2299</v>
      </c>
      <c r="C24" s="144">
        <v>2292</v>
      </c>
      <c r="D24" s="43">
        <f t="shared" si="1"/>
        <v>-7</v>
      </c>
      <c r="E24" s="44">
        <f t="shared" si="0"/>
        <v>-0.3044802087864289</v>
      </c>
    </row>
    <row r="25" spans="1:5" s="45" customFormat="1" ht="20.100000000000001" customHeight="1">
      <c r="A25" s="46" t="s">
        <v>49</v>
      </c>
      <c r="B25" s="143">
        <v>407</v>
      </c>
      <c r="C25" s="144">
        <v>423</v>
      </c>
      <c r="D25" s="43">
        <f t="shared" si="1"/>
        <v>16</v>
      </c>
      <c r="E25" s="44">
        <f t="shared" si="0"/>
        <v>3.9312039312039313</v>
      </c>
    </row>
    <row r="26" spans="1:5" s="45" customFormat="1" ht="20.100000000000001" customHeight="1">
      <c r="A26" s="46" t="s">
        <v>1016</v>
      </c>
      <c r="B26" s="143">
        <v>400</v>
      </c>
      <c r="C26" s="144">
        <v>400</v>
      </c>
      <c r="D26" s="43">
        <f t="shared" si="1"/>
        <v>0</v>
      </c>
      <c r="E26" s="44">
        <f t="shared" si="0"/>
        <v>0</v>
      </c>
    </row>
    <row r="27" spans="1:5" s="45" customFormat="1" ht="20.100000000000001" customHeight="1">
      <c r="A27" s="46" t="s">
        <v>1201</v>
      </c>
      <c r="B27" s="143"/>
      <c r="C27" s="144">
        <v>798</v>
      </c>
      <c r="D27" s="43">
        <f t="shared" si="1"/>
        <v>798</v>
      </c>
      <c r="E27" s="44" t="str">
        <f t="shared" si="0"/>
        <v/>
      </c>
    </row>
    <row r="28" spans="1:5" s="45" customFormat="1" ht="20.100000000000001" customHeight="1">
      <c r="A28" s="46" t="s">
        <v>1019</v>
      </c>
      <c r="B28" s="143">
        <f>2261-590</f>
        <v>1671</v>
      </c>
      <c r="C28" s="144">
        <f>2900-720</f>
        <v>2180</v>
      </c>
      <c r="D28" s="43">
        <f t="shared" si="1"/>
        <v>509</v>
      </c>
      <c r="E28" s="44">
        <f t="shared" si="0"/>
        <v>30.460801915020948</v>
      </c>
    </row>
    <row r="29" spans="1:5" s="45" customFormat="1" ht="20.100000000000001" customHeight="1">
      <c r="A29" s="46" t="s">
        <v>1020</v>
      </c>
      <c r="B29" s="143">
        <f>10-5</f>
        <v>5</v>
      </c>
      <c r="C29" s="144">
        <f>10-5</f>
        <v>5</v>
      </c>
      <c r="D29" s="43">
        <f t="shared" si="1"/>
        <v>0</v>
      </c>
      <c r="E29" s="44">
        <f t="shared" si="0"/>
        <v>0</v>
      </c>
    </row>
    <row r="30" spans="1:5" ht="15.75" customHeight="1">
      <c r="A30" s="46" t="s">
        <v>1017</v>
      </c>
      <c r="B30" s="145"/>
      <c r="C30" s="144"/>
      <c r="D30" s="43">
        <f t="shared" si="1"/>
        <v>0</v>
      </c>
      <c r="E30" s="44" t="str">
        <f t="shared" si="0"/>
        <v/>
      </c>
    </row>
    <row r="31" spans="1:5" ht="15.75" customHeight="1">
      <c r="B31" s="58"/>
      <c r="C31" s="58"/>
    </row>
    <row r="32" spans="1:5" ht="15.75" customHeight="1">
      <c r="B32" s="58"/>
      <c r="C32" s="58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  <row r="1101" ht="15.75" customHeight="1"/>
    <row r="1102" ht="15.75" customHeight="1"/>
    <row r="1103" ht="15.75" customHeight="1"/>
    <row r="1104" ht="15.75" customHeight="1"/>
    <row r="1105" ht="15.75" customHeight="1"/>
    <row r="1106" ht="15.75" customHeight="1"/>
    <row r="1107" ht="15.75" customHeight="1"/>
    <row r="1108" ht="15.75" customHeight="1"/>
    <row r="1109" ht="15.75" customHeight="1"/>
    <row r="1110" ht="15.75" customHeight="1"/>
    <row r="1111" ht="15.75" customHeight="1"/>
    <row r="1112" ht="15.75" customHeight="1"/>
    <row r="1113" ht="15.75" customHeight="1"/>
    <row r="1114" ht="15.75" customHeight="1"/>
    <row r="1115" ht="15.75" customHeight="1"/>
    <row r="1116" ht="15.75" customHeight="1"/>
    <row r="1117" ht="15.75" customHeight="1"/>
    <row r="1118" ht="15.75" customHeight="1"/>
    <row r="1119" ht="15.75" customHeight="1"/>
    <row r="1120" ht="15.75" customHeight="1"/>
    <row r="1121" ht="15.75" customHeight="1"/>
    <row r="1122" ht="15.75" customHeight="1"/>
    <row r="1123" ht="15.75" customHeight="1"/>
    <row r="1124" ht="15.75" customHeight="1"/>
    <row r="1125" ht="15.75" customHeight="1"/>
    <row r="1126" ht="15.75" customHeight="1"/>
    <row r="1127" ht="15.75" customHeight="1"/>
    <row r="1128" ht="15.75" customHeight="1"/>
    <row r="1129" ht="15.75" customHeight="1"/>
    <row r="1130" ht="15.75" customHeight="1"/>
    <row r="1131" ht="15.75" customHeight="1"/>
    <row r="1132" ht="15.75" customHeight="1"/>
    <row r="1133" ht="15.75" customHeight="1"/>
    <row r="1134" ht="15.75" customHeight="1"/>
    <row r="1135" ht="15.75" customHeight="1"/>
    <row r="1136" ht="15.75" customHeight="1"/>
    <row r="1137" ht="15.75" customHeight="1"/>
    <row r="1138" ht="15.75" customHeight="1"/>
    <row r="1139" ht="15.75" customHeight="1"/>
    <row r="1140" ht="15.75" customHeight="1"/>
    <row r="1141" ht="15.75" customHeight="1"/>
    <row r="1142" ht="15.75" customHeight="1"/>
    <row r="1143" ht="15.75" customHeight="1"/>
    <row r="1144" ht="15.75" customHeight="1"/>
    <row r="1145" ht="15.75" customHeight="1"/>
    <row r="1146" ht="15.75" customHeight="1"/>
    <row r="1147" ht="15.75" customHeight="1"/>
    <row r="1148" ht="15.75" customHeight="1"/>
    <row r="1149" ht="15.75" customHeight="1"/>
    <row r="1150" ht="15.75" customHeight="1"/>
    <row r="1151" ht="15.75" customHeight="1"/>
    <row r="1152" ht="15.75" customHeight="1"/>
    <row r="1153" ht="15.75" customHeight="1"/>
    <row r="1154" ht="15.75" customHeight="1"/>
    <row r="1155" ht="15.75" customHeight="1"/>
    <row r="1156" ht="15.75" customHeight="1"/>
    <row r="1157" ht="15.75" customHeight="1"/>
    <row r="1158" ht="15.75" customHeight="1"/>
    <row r="1159" ht="15.75" customHeight="1"/>
    <row r="1160" ht="15.75" customHeight="1"/>
    <row r="1161" ht="15.75" customHeight="1"/>
    <row r="1162" ht="15.75" customHeight="1"/>
    <row r="1163" ht="15.75" customHeight="1"/>
    <row r="1164" ht="15.75" customHeight="1"/>
    <row r="1165" ht="15.75" customHeight="1"/>
    <row r="1166" ht="15.75" customHeight="1"/>
    <row r="1167" ht="15.75" customHeight="1"/>
    <row r="1168" ht="15.75" customHeight="1"/>
    <row r="1169" ht="15.75" customHeight="1"/>
    <row r="1170" ht="15.75" customHeight="1"/>
    <row r="1171" ht="15.75" customHeight="1"/>
    <row r="1172" ht="15.75" customHeight="1"/>
    <row r="1173" ht="15.75" customHeight="1"/>
    <row r="1174" ht="15.75" customHeight="1"/>
    <row r="1175" ht="15.75" customHeight="1"/>
    <row r="1176" ht="15.75" customHeight="1"/>
    <row r="1177" ht="15.75" customHeight="1"/>
    <row r="1178" ht="15.75" customHeight="1"/>
    <row r="1179" ht="15.75" customHeight="1"/>
    <row r="1180" ht="15.75" customHeight="1"/>
    <row r="1181" ht="15.75" customHeight="1"/>
    <row r="1182" ht="15.75" customHeight="1"/>
    <row r="1183" ht="15.75" customHeight="1"/>
    <row r="1184" ht="15.75" customHeight="1"/>
    <row r="1185" ht="15.75" customHeight="1"/>
    <row r="1186" ht="15.75" customHeight="1"/>
    <row r="1187" ht="15.75" customHeight="1"/>
    <row r="1188" ht="15.75" customHeight="1"/>
    <row r="1189" ht="15.75" customHeight="1"/>
    <row r="1190" ht="15.75" customHeight="1"/>
    <row r="1191" ht="15.75" customHeight="1"/>
    <row r="1192" ht="15.75" customHeight="1"/>
    <row r="1193" ht="15.75" customHeight="1"/>
    <row r="1194" ht="15.75" customHeight="1"/>
    <row r="1195" ht="15.75" customHeight="1"/>
    <row r="1196" ht="15.75" customHeight="1"/>
    <row r="1197" ht="15.75" customHeight="1"/>
    <row r="1198" ht="15.75" customHeight="1"/>
    <row r="1199" ht="15.75" customHeight="1"/>
    <row r="1200" ht="15.75" customHeight="1"/>
    <row r="1201" ht="15.75" customHeight="1"/>
    <row r="1202" ht="15.75" customHeight="1"/>
    <row r="1203" ht="15.75" customHeight="1"/>
    <row r="1204" ht="15.75" customHeight="1"/>
    <row r="1205" ht="15.75" customHeight="1"/>
    <row r="1206" ht="15.75" customHeight="1"/>
    <row r="1207" ht="15.75" customHeight="1"/>
    <row r="1208" ht="15.75" customHeight="1"/>
    <row r="1209" ht="15.75" customHeight="1"/>
    <row r="1210" ht="15.75" customHeight="1"/>
    <row r="1211" ht="15.75" customHeight="1"/>
    <row r="1212" ht="15.75" customHeight="1"/>
    <row r="1213" ht="15.75" customHeight="1"/>
    <row r="1214" ht="15.75" customHeight="1"/>
    <row r="1215" ht="15.75" customHeight="1"/>
    <row r="1216" ht="15.75" customHeight="1"/>
    <row r="1217" ht="15.75" customHeight="1"/>
    <row r="1218" ht="15.75" customHeight="1"/>
    <row r="1219" ht="15.75" customHeight="1"/>
    <row r="1220" ht="15.75" customHeight="1"/>
    <row r="1221" ht="15.75" customHeight="1"/>
    <row r="1222" ht="15.75" customHeight="1"/>
    <row r="1223" ht="15.75" customHeight="1"/>
    <row r="1224" ht="15.75" customHeight="1"/>
    <row r="1225" ht="15.75" customHeight="1"/>
    <row r="1226" ht="15.75" customHeight="1"/>
    <row r="1227" ht="15.75" customHeight="1"/>
    <row r="1228" ht="15.75" customHeight="1"/>
    <row r="1229" ht="15.75" customHeight="1"/>
    <row r="1230" ht="15.75" customHeight="1"/>
    <row r="1231" ht="15.75" customHeight="1"/>
    <row r="1232" ht="15.75" customHeight="1"/>
    <row r="1233" ht="15.75" customHeight="1"/>
    <row r="1234" ht="15.75" customHeight="1"/>
    <row r="1235" ht="15.75" customHeight="1"/>
    <row r="1236" ht="15.75" customHeight="1"/>
    <row r="1237" ht="15.75" customHeight="1"/>
    <row r="1238" ht="15.75" customHeight="1"/>
    <row r="1239" ht="15.75" customHeight="1"/>
    <row r="1240" ht="15.75" customHeight="1"/>
    <row r="1241" ht="15.75" customHeight="1"/>
    <row r="1242" ht="15.75" customHeight="1"/>
    <row r="1243" ht="15.75" customHeight="1"/>
    <row r="1244" ht="15.75" customHeight="1"/>
    <row r="1245" ht="15.75" customHeight="1"/>
    <row r="1246" ht="15.75" customHeight="1"/>
    <row r="1247" ht="15.75" customHeight="1"/>
    <row r="1248" ht="15.75" customHeight="1"/>
    <row r="1249" ht="15.75" customHeight="1"/>
    <row r="1250" ht="15.75" customHeight="1"/>
    <row r="1251" ht="15.75" customHeight="1"/>
    <row r="1252" ht="15.75" customHeight="1"/>
    <row r="1253" ht="15.75" customHeight="1"/>
    <row r="1254" ht="15.75" customHeight="1"/>
    <row r="1255" ht="15.75" customHeight="1"/>
    <row r="1256" ht="15.75" customHeight="1"/>
    <row r="1257" ht="15.75" customHeight="1"/>
    <row r="1258" ht="15.75" customHeight="1"/>
    <row r="1259" ht="15.75" customHeight="1"/>
    <row r="1260" ht="15.75" customHeight="1"/>
    <row r="1261" ht="15.75" customHeight="1"/>
    <row r="1262" ht="15.75" customHeight="1"/>
    <row r="1263" ht="15.75" customHeight="1"/>
    <row r="1264" ht="15.75" customHeight="1"/>
    <row r="1265" ht="15.75" customHeight="1"/>
    <row r="1266" ht="15.75" customHeight="1"/>
    <row r="1267" ht="15.75" customHeight="1"/>
    <row r="1268" ht="15.75" customHeight="1"/>
    <row r="1269" ht="15.75" customHeight="1"/>
    <row r="1270" ht="15.75" customHeight="1"/>
    <row r="1271" ht="15.75" customHeight="1"/>
    <row r="1272" ht="15.75" customHeight="1"/>
    <row r="1273" ht="15.75" customHeight="1"/>
    <row r="1274" ht="15.75" customHeight="1"/>
    <row r="1275" ht="15.75" customHeight="1"/>
    <row r="1276" ht="15.75" customHeight="1"/>
    <row r="1277" ht="15.75" customHeight="1"/>
    <row r="1278" ht="15.75" customHeight="1"/>
    <row r="1279" ht="15.75" customHeight="1"/>
    <row r="1280" ht="15.75" customHeight="1"/>
    <row r="1281" ht="15.75" customHeight="1"/>
    <row r="1282" ht="15.75" customHeight="1"/>
    <row r="1283" ht="15.75" customHeight="1"/>
    <row r="1284" ht="15.75" customHeight="1"/>
    <row r="1285" ht="15.75" customHeight="1"/>
    <row r="1286" ht="15.75" customHeight="1"/>
    <row r="1287" ht="15.75" customHeight="1"/>
    <row r="1288" ht="15.75" customHeight="1"/>
    <row r="1289" ht="15.75" customHeight="1"/>
    <row r="1290" ht="15.75" customHeight="1"/>
    <row r="1291" ht="15.75" customHeight="1"/>
    <row r="1292" ht="15.75" customHeight="1"/>
    <row r="1293" ht="15.75" customHeight="1"/>
    <row r="1294" ht="15.75" customHeight="1"/>
    <row r="1295" ht="15.75" customHeight="1"/>
    <row r="1296" ht="15.75" customHeight="1"/>
    <row r="1297" ht="15.75" customHeight="1"/>
    <row r="1298" ht="15.75" customHeight="1"/>
    <row r="1299" ht="15.75" customHeight="1"/>
    <row r="1300" ht="15.75" customHeight="1"/>
    <row r="1301" ht="15.75" customHeight="1"/>
    <row r="1302" ht="15.75" customHeight="1"/>
    <row r="1303" ht="15.75" customHeight="1"/>
    <row r="1304" ht="15.75" customHeight="1"/>
    <row r="1305" ht="15.75" customHeight="1"/>
    <row r="1306" ht="15.75" customHeight="1"/>
    <row r="1307" ht="15.75" customHeight="1"/>
    <row r="1308" ht="15.75" customHeight="1"/>
    <row r="1309" ht="15.75" customHeight="1"/>
    <row r="1310" ht="15.75" customHeight="1"/>
    <row r="1311" ht="15.75" customHeight="1"/>
    <row r="1312" ht="15.75" customHeight="1"/>
    <row r="1313" ht="15.75" customHeight="1"/>
    <row r="1314" ht="15.75" customHeight="1"/>
    <row r="1315" ht="15.75" customHeight="1"/>
    <row r="1316" ht="15.75" customHeight="1"/>
    <row r="1317" ht="15.75" customHeight="1"/>
    <row r="1318" ht="15.75" customHeight="1"/>
    <row r="1319" ht="15.75" customHeight="1"/>
    <row r="1320" ht="15.75" customHeight="1"/>
    <row r="1321" ht="15.75" customHeight="1"/>
    <row r="1322" ht="15.75" customHeight="1"/>
    <row r="1323" ht="15.75" customHeight="1"/>
    <row r="1324" ht="15.75" customHeight="1"/>
    <row r="1325" ht="15.75" customHeight="1"/>
    <row r="1326" ht="15.75" customHeight="1"/>
    <row r="1327" ht="15.75" customHeight="1"/>
    <row r="1328" ht="15.75" customHeight="1"/>
    <row r="1329" ht="15.75" customHeight="1"/>
    <row r="1330" ht="15.75" customHeight="1"/>
    <row r="1331" ht="15.75" customHeight="1"/>
    <row r="1332" ht="15.75" customHeight="1"/>
    <row r="1333" ht="15.75" customHeight="1"/>
    <row r="1334" ht="15.75" customHeight="1"/>
    <row r="1335" ht="15.75" customHeight="1"/>
    <row r="1336" ht="15.75" customHeight="1"/>
    <row r="1337" ht="15.75" customHeight="1"/>
    <row r="1338" ht="15.75" customHeight="1"/>
    <row r="1339" ht="15.75" customHeight="1"/>
    <row r="1340" ht="15.75" customHeight="1"/>
    <row r="1341" ht="15.75" customHeight="1"/>
    <row r="1342" ht="15.75" customHeight="1"/>
    <row r="1343" ht="15.75" customHeight="1"/>
    <row r="1344" ht="15.75" customHeight="1"/>
    <row r="1345" ht="15.75" customHeight="1"/>
    <row r="1346" ht="15.75" customHeight="1"/>
    <row r="1347" ht="15.75" customHeight="1"/>
    <row r="1348" ht="15.75" customHeight="1"/>
    <row r="1349" ht="15.75" customHeight="1"/>
    <row r="1350" ht="15.75" customHeight="1"/>
    <row r="1351" ht="15.75" customHeight="1"/>
    <row r="1352" ht="15.75" customHeight="1"/>
    <row r="1353" ht="15.75" customHeight="1"/>
    <row r="1354" ht="15.75" customHeight="1"/>
    <row r="1355" ht="15.75" customHeight="1"/>
    <row r="1356" ht="15.75" customHeight="1"/>
    <row r="1357" ht="15.75" customHeight="1"/>
    <row r="1358" ht="15.75" customHeight="1"/>
    <row r="1359" ht="15.75" customHeight="1"/>
    <row r="1360" ht="15.75" customHeight="1"/>
    <row r="1361" ht="15.75" customHeight="1"/>
    <row r="1362" ht="15.75" customHeight="1"/>
    <row r="1363" ht="15.75" customHeight="1"/>
    <row r="1364" ht="15.75" customHeight="1"/>
    <row r="1365" ht="15.75" customHeight="1"/>
    <row r="1366" ht="15.75" customHeight="1"/>
    <row r="1367" ht="15.75" customHeight="1"/>
    <row r="1368" ht="15.75" customHeight="1"/>
    <row r="1369" ht="15.75" customHeight="1"/>
    <row r="1370" ht="15.75" customHeight="1"/>
    <row r="1371" ht="15.75" customHeight="1"/>
    <row r="1372" ht="15.75" customHeight="1"/>
    <row r="1373" ht="15.75" customHeight="1"/>
    <row r="1374" ht="15.75" customHeight="1"/>
    <row r="1375" ht="15.75" customHeight="1"/>
    <row r="1376" ht="15.75" customHeight="1"/>
    <row r="1377" ht="15.75" customHeight="1"/>
    <row r="1378" ht="15.75" customHeight="1"/>
    <row r="1379" ht="15.75" customHeight="1"/>
    <row r="1380" ht="15.75" customHeight="1"/>
    <row r="1381" ht="15.75" customHeight="1"/>
    <row r="1382" ht="15.75" customHeight="1"/>
    <row r="1383" ht="15.75" customHeight="1"/>
    <row r="1384" ht="15.75" customHeight="1"/>
    <row r="1385" ht="15.75" customHeight="1"/>
    <row r="1386" ht="15.75" customHeight="1"/>
    <row r="1387" ht="15.75" customHeight="1"/>
    <row r="1388" ht="15.75" customHeight="1"/>
    <row r="1389" ht="15.75" customHeight="1"/>
    <row r="1390" ht="15.75" customHeight="1"/>
    <row r="1391" ht="15.75" customHeight="1"/>
    <row r="1392" ht="15.75" customHeight="1"/>
    <row r="1393" ht="15.75" customHeight="1"/>
    <row r="1394" ht="15.75" customHeight="1"/>
    <row r="1395" ht="15.75" customHeight="1"/>
    <row r="1396" ht="15.75" customHeight="1"/>
    <row r="1397" ht="15.75" customHeight="1"/>
    <row r="1398" ht="15.75" customHeight="1"/>
    <row r="1399" ht="15.75" customHeight="1"/>
    <row r="1400" ht="15.75" customHeight="1"/>
    <row r="1401" ht="15.75" customHeight="1"/>
    <row r="1402" ht="15.75" customHeight="1"/>
    <row r="1403" ht="15.75" customHeight="1"/>
    <row r="1404" ht="15.75" customHeight="1"/>
    <row r="1405" ht="15.75" customHeight="1"/>
    <row r="1406" ht="15.75" customHeight="1"/>
    <row r="1407" ht="15.75" customHeight="1"/>
    <row r="1408" ht="15.75" customHeight="1"/>
    <row r="1409" ht="15.75" customHeight="1"/>
    <row r="1410" ht="15.75" customHeight="1"/>
    <row r="1411" ht="15.75" customHeight="1"/>
    <row r="1412" ht="15.75" customHeight="1"/>
    <row r="1413" ht="15.75" customHeight="1"/>
    <row r="1414" ht="15.75" customHeight="1"/>
    <row r="1415" ht="15.75" customHeight="1"/>
    <row r="1416" ht="15.75" customHeight="1"/>
    <row r="1417" ht="15.75" customHeight="1"/>
    <row r="1418" ht="15.75" customHeight="1"/>
    <row r="1419" ht="15.75" customHeight="1"/>
    <row r="1420" ht="15.75" customHeight="1"/>
    <row r="1421" ht="15.75" customHeight="1"/>
    <row r="1422" ht="15.75" customHeight="1"/>
    <row r="1423" ht="15.75" customHeight="1"/>
    <row r="1424" ht="15.75" customHeight="1"/>
    <row r="1425" ht="15.75" customHeight="1"/>
    <row r="1426" ht="15.75" customHeight="1"/>
    <row r="1427" ht="15.75" customHeight="1"/>
    <row r="1428" ht="15.75" customHeight="1"/>
    <row r="1429" ht="15.75" customHeight="1"/>
    <row r="1430" ht="15.75" customHeight="1"/>
    <row r="1431" ht="15.75" customHeight="1"/>
    <row r="1432" ht="15.75" customHeight="1"/>
    <row r="1433" ht="15.75" customHeight="1"/>
    <row r="1434" ht="15.75" customHeight="1"/>
    <row r="1435" ht="15.75" customHeight="1"/>
    <row r="1436" ht="15.75" customHeight="1"/>
    <row r="1437" ht="15.75" customHeight="1"/>
    <row r="1438" ht="15.75" customHeight="1"/>
    <row r="1439" ht="15.75" customHeight="1"/>
    <row r="1440" ht="15.75" customHeight="1"/>
    <row r="1441" ht="15.75" customHeight="1"/>
    <row r="1442" ht="15.75" customHeight="1"/>
    <row r="1443" ht="15.75" customHeight="1"/>
    <row r="1444" ht="15.75" customHeight="1"/>
    <row r="1445" ht="15.75" customHeight="1"/>
    <row r="1446" ht="15.75" customHeight="1"/>
    <row r="1447" ht="15.75" customHeight="1"/>
    <row r="1448" ht="15.75" customHeight="1"/>
    <row r="1449" ht="15.75" customHeight="1"/>
    <row r="1450" ht="15.75" customHeight="1"/>
    <row r="1451" ht="15.75" customHeight="1"/>
    <row r="1452" ht="15.75" customHeight="1"/>
    <row r="1453" ht="15.75" customHeight="1"/>
    <row r="1454" ht="15.75" customHeight="1"/>
    <row r="1455" ht="15.75" customHeight="1"/>
    <row r="1456" ht="15.75" customHeight="1"/>
    <row r="1457" ht="15.75" customHeight="1"/>
    <row r="1458" ht="15.75" customHeight="1"/>
    <row r="1459" ht="15.75" customHeight="1"/>
    <row r="1460" ht="15.75" customHeight="1"/>
    <row r="1461" ht="15.75" customHeight="1"/>
    <row r="1462" ht="15.75" customHeight="1"/>
    <row r="1463" ht="15.75" customHeight="1"/>
    <row r="1464" ht="15.75" customHeight="1"/>
    <row r="1465" ht="15.75" customHeight="1"/>
    <row r="1466" ht="15.75" customHeight="1"/>
    <row r="1467" ht="15.75" customHeight="1"/>
    <row r="1468" ht="15.75" customHeight="1"/>
    <row r="1469" ht="15.75" customHeight="1"/>
    <row r="1470" ht="15.75" customHeight="1"/>
    <row r="1471" ht="15.75" customHeight="1"/>
    <row r="1472" ht="15.75" customHeight="1"/>
    <row r="1473" ht="15.75" customHeight="1"/>
    <row r="1474" ht="15.75" customHeight="1"/>
    <row r="1475" ht="15.75" customHeight="1"/>
    <row r="1476" ht="15.75" customHeight="1"/>
    <row r="1477" ht="15.75" customHeight="1"/>
    <row r="1478" ht="15.75" customHeight="1"/>
    <row r="1479" ht="15.75" customHeight="1"/>
    <row r="1480" ht="15.75" customHeight="1"/>
    <row r="1481" ht="15.75" customHeight="1"/>
    <row r="1482" ht="15.75" customHeight="1"/>
    <row r="1483" ht="15.75" customHeight="1"/>
    <row r="1484" ht="15.75" customHeight="1"/>
    <row r="1485" ht="15.75" customHeight="1"/>
    <row r="1486" ht="15.75" customHeight="1"/>
    <row r="1487" ht="15.75" customHeight="1"/>
    <row r="1488" ht="15.75" customHeight="1"/>
    <row r="1489" ht="15.75" customHeight="1"/>
    <row r="1490" ht="15.75" customHeight="1"/>
    <row r="1491" ht="15.75" customHeight="1"/>
    <row r="1492" ht="15.75" customHeight="1"/>
    <row r="1493" ht="15.75" customHeight="1"/>
    <row r="1494" ht="15.75" customHeight="1"/>
    <row r="1495" ht="15.75" customHeight="1"/>
    <row r="1496" ht="15.75" customHeight="1"/>
    <row r="1497" ht="15.75" customHeight="1"/>
    <row r="1498" ht="15.75" customHeight="1"/>
    <row r="1499" ht="15.75" customHeight="1"/>
    <row r="1500" ht="15.75" customHeight="1"/>
    <row r="1501" ht="15.75" customHeight="1"/>
    <row r="1502" ht="15.75" customHeight="1"/>
    <row r="1503" ht="15.75" customHeight="1"/>
    <row r="1504" ht="15.75" customHeight="1"/>
    <row r="1505" ht="15.75" customHeight="1"/>
    <row r="1506" ht="15.75" customHeight="1"/>
    <row r="1507" ht="15.75" customHeight="1"/>
    <row r="1508" ht="15.75" customHeight="1"/>
    <row r="1509" ht="15.75" customHeight="1"/>
    <row r="1510" ht="15.75" customHeight="1"/>
    <row r="1511" ht="15.75" customHeight="1"/>
    <row r="1512" ht="15.75" customHeight="1"/>
    <row r="1513" ht="15.75" customHeight="1"/>
    <row r="1514" ht="15.75" customHeight="1"/>
    <row r="1515" ht="15.75" customHeight="1"/>
    <row r="1516" ht="15.75" customHeight="1"/>
    <row r="1517" ht="15.75" customHeight="1"/>
    <row r="1518" ht="15.75" customHeight="1"/>
    <row r="1519" ht="15.75" customHeight="1"/>
    <row r="1520" ht="15.75" customHeight="1"/>
    <row r="1521" ht="15.75" customHeight="1"/>
    <row r="1522" ht="15.75" customHeight="1"/>
    <row r="1523" ht="15.75" customHeight="1"/>
    <row r="1524" ht="15.75" customHeight="1"/>
    <row r="1525" ht="15.75" customHeight="1"/>
    <row r="1526" ht="15.75" customHeight="1"/>
    <row r="1527" ht="15.75" customHeight="1"/>
    <row r="1528" ht="15.75" customHeight="1"/>
    <row r="1529" ht="15.75" customHeight="1"/>
    <row r="1530" ht="15.75" customHeight="1"/>
    <row r="1531" ht="15.75" customHeight="1"/>
    <row r="1532" ht="15.75" customHeight="1"/>
    <row r="1533" ht="15.75" customHeight="1"/>
    <row r="1534" ht="15.75" customHeight="1"/>
    <row r="1535" ht="15.75" customHeight="1"/>
    <row r="1536" ht="15.75" customHeight="1"/>
    <row r="1537" ht="15.75" customHeight="1"/>
    <row r="1538" ht="15.75" customHeight="1"/>
    <row r="1539" ht="15.75" customHeight="1"/>
    <row r="1540" ht="15.75" customHeight="1"/>
    <row r="1541" ht="15.75" customHeight="1"/>
    <row r="1542" ht="15.75" customHeight="1"/>
    <row r="1543" ht="15.75" customHeight="1"/>
    <row r="1544" ht="15.75" customHeight="1"/>
    <row r="1545" ht="15.75" customHeight="1"/>
    <row r="1546" ht="15.75" customHeight="1"/>
    <row r="1547" ht="15.75" customHeight="1"/>
    <row r="1548" ht="15.75" customHeight="1"/>
    <row r="1549" ht="15.75" customHeight="1"/>
    <row r="1550" ht="15.75" customHeight="1"/>
    <row r="1551" ht="15.75" customHeight="1"/>
    <row r="1552" ht="15.75" customHeight="1"/>
    <row r="1553" ht="15.75" customHeight="1"/>
    <row r="1554" ht="15.75" customHeight="1"/>
    <row r="1555" ht="15.75" customHeight="1"/>
    <row r="1556" ht="15.75" customHeight="1"/>
    <row r="1557" ht="15.75" customHeight="1"/>
    <row r="1558" ht="15.75" customHeight="1"/>
    <row r="1559" ht="15.75" customHeight="1"/>
    <row r="1560" ht="15.75" customHeight="1"/>
    <row r="1561" ht="15.75" customHeight="1"/>
    <row r="1562" ht="15.75" customHeight="1"/>
    <row r="1563" ht="15.75" customHeight="1"/>
    <row r="1564" ht="15.75" customHeight="1"/>
    <row r="1565" ht="15.75" customHeight="1"/>
    <row r="1566" ht="15.75" customHeight="1"/>
    <row r="1567" ht="15.75" customHeight="1"/>
    <row r="1568" ht="15.75" customHeight="1"/>
    <row r="1569" ht="15.75" customHeight="1"/>
    <row r="1570" ht="15.75" customHeight="1"/>
    <row r="1571" ht="15.75" customHeight="1"/>
    <row r="1572" ht="15.75" customHeight="1"/>
    <row r="1573" ht="15.75" customHeight="1"/>
    <row r="1574" ht="15.75" customHeight="1"/>
    <row r="1575" ht="15.75" customHeight="1"/>
    <row r="1576" ht="15.75" customHeight="1"/>
    <row r="1577" ht="15.75" customHeight="1"/>
    <row r="1578" ht="15.75" customHeight="1"/>
    <row r="1579" ht="15.75" customHeight="1"/>
    <row r="1580" ht="15.75" customHeight="1"/>
    <row r="1581" ht="15.75" customHeight="1"/>
    <row r="1582" ht="15.75" customHeight="1"/>
    <row r="1583" ht="15.75" customHeight="1"/>
    <row r="1584" ht="15.75" customHeight="1"/>
    <row r="1585" ht="15.75" customHeight="1"/>
    <row r="1586" ht="15.75" customHeight="1"/>
    <row r="1587" ht="15.75" customHeight="1"/>
    <row r="1588" ht="15.75" customHeight="1"/>
    <row r="1589" ht="15.75" customHeight="1"/>
    <row r="1590" ht="15.75" customHeight="1"/>
    <row r="1591" ht="15.75" customHeight="1"/>
    <row r="1592" ht="15.75" customHeight="1"/>
    <row r="1593" ht="15.75" customHeight="1"/>
    <row r="1594" ht="15.75" customHeight="1"/>
    <row r="1595" ht="15.75" customHeight="1"/>
    <row r="1596" ht="15.75" customHeight="1"/>
    <row r="1597" ht="15.75" customHeight="1"/>
    <row r="1598" ht="15.75" customHeight="1"/>
    <row r="1599" ht="15.75" customHeight="1"/>
    <row r="1600" ht="15.75" customHeight="1"/>
    <row r="1601" ht="15.75" customHeight="1"/>
    <row r="1602" ht="15.75" customHeight="1"/>
    <row r="1603" ht="15.75" customHeight="1"/>
    <row r="1604" ht="15.75" customHeight="1"/>
    <row r="1605" ht="15.75" customHeight="1"/>
    <row r="1606" ht="15.75" customHeight="1"/>
    <row r="1607" ht="15.75" customHeight="1"/>
    <row r="1608" ht="15.75" customHeight="1"/>
    <row r="1609" ht="15.75" customHeight="1"/>
    <row r="1610" ht="15.75" customHeight="1"/>
    <row r="1611" ht="15.75" customHeight="1"/>
    <row r="1612" ht="15.75" customHeight="1"/>
    <row r="1613" ht="15.75" customHeight="1"/>
    <row r="1614" ht="15.75" customHeight="1"/>
    <row r="1615" ht="15.75" customHeight="1"/>
    <row r="1616" ht="15.75" customHeight="1"/>
    <row r="1617" ht="15.75" customHeight="1"/>
    <row r="1618" ht="15.75" customHeight="1"/>
    <row r="1619" ht="15.75" customHeight="1"/>
    <row r="1620" ht="15.75" customHeight="1"/>
    <row r="1621" ht="15.75" customHeight="1"/>
    <row r="1622" ht="15.75" customHeight="1"/>
    <row r="1623" ht="15.75" customHeight="1"/>
    <row r="1624" ht="15.75" customHeight="1"/>
    <row r="1625" ht="15.75" customHeight="1"/>
    <row r="1626" ht="15.75" customHeight="1"/>
    <row r="1627" ht="15.75" customHeight="1"/>
    <row r="1628" ht="15.75" customHeight="1"/>
    <row r="1629" ht="15.75" customHeight="1"/>
    <row r="1630" ht="15.75" customHeight="1"/>
    <row r="1631" ht="15.75" customHeight="1"/>
    <row r="1632" ht="15.75" customHeight="1"/>
    <row r="1633" ht="15.75" customHeight="1"/>
    <row r="1634" ht="15.75" customHeight="1"/>
    <row r="1635" ht="15.75" customHeight="1"/>
    <row r="1636" ht="15.75" customHeight="1"/>
    <row r="1637" ht="15.75" customHeight="1"/>
    <row r="1638" ht="15.75" customHeight="1"/>
    <row r="1639" ht="15.75" customHeight="1"/>
    <row r="1640" ht="15.75" customHeight="1"/>
    <row r="1641" ht="15.75" customHeight="1"/>
    <row r="1642" ht="15.75" customHeight="1"/>
    <row r="1643" ht="15.75" customHeight="1"/>
    <row r="1644" ht="15.75" customHeight="1"/>
    <row r="1645" ht="15.75" customHeight="1"/>
    <row r="1646" ht="15.75" customHeight="1"/>
    <row r="1647" ht="15.75" customHeight="1"/>
    <row r="1648" ht="15.75" customHeight="1"/>
    <row r="1649" ht="15.75" customHeight="1"/>
    <row r="1650" ht="15.75" customHeight="1"/>
    <row r="1651" ht="15.75" customHeight="1"/>
    <row r="1652" ht="15.75" customHeight="1"/>
    <row r="1653" ht="15.75" customHeight="1"/>
    <row r="1654" ht="15.75" customHeight="1"/>
    <row r="1655" ht="15.75" customHeight="1"/>
    <row r="1656" ht="15.75" customHeight="1"/>
    <row r="1657" ht="15.75" customHeight="1"/>
    <row r="1658" ht="15.75" customHeight="1"/>
    <row r="1659" ht="15.75" customHeight="1"/>
    <row r="1660" ht="15.75" customHeight="1"/>
    <row r="1661" ht="15.75" customHeight="1"/>
    <row r="1662" ht="15.75" customHeight="1"/>
    <row r="1663" ht="15.75" customHeight="1"/>
    <row r="1664" ht="15.75" customHeight="1"/>
    <row r="1665" ht="15.75" customHeight="1"/>
    <row r="1666" ht="15.75" customHeight="1"/>
    <row r="1667" ht="15.75" customHeight="1"/>
    <row r="1668" ht="15.75" customHeight="1"/>
    <row r="1669" ht="15.75" customHeight="1"/>
    <row r="1670" ht="15.75" customHeight="1"/>
    <row r="1671" ht="15.75" customHeight="1"/>
    <row r="1672" ht="15.75" customHeight="1"/>
    <row r="1673" ht="15.75" customHeight="1"/>
    <row r="1674" ht="15.75" customHeight="1"/>
    <row r="1675" ht="15.75" customHeight="1"/>
    <row r="1676" ht="15.75" customHeight="1"/>
    <row r="1677" ht="15.75" customHeight="1"/>
    <row r="1678" ht="15.75" customHeight="1"/>
    <row r="1679" ht="15.75" customHeight="1"/>
    <row r="1680" ht="15.75" customHeight="1"/>
    <row r="1681" ht="15.75" customHeight="1"/>
    <row r="1682" ht="15.75" customHeight="1"/>
    <row r="1683" ht="15.75" customHeight="1"/>
    <row r="1684" ht="15.75" customHeight="1"/>
    <row r="1685" ht="15.75" customHeight="1"/>
    <row r="1686" ht="15.75" customHeight="1"/>
    <row r="1687" ht="15.75" customHeight="1"/>
    <row r="1688" ht="15.75" customHeight="1"/>
    <row r="1689" ht="15.75" customHeight="1"/>
    <row r="1690" ht="15.75" customHeight="1"/>
    <row r="1691" ht="15.75" customHeight="1"/>
    <row r="1692" ht="15.75" customHeight="1"/>
    <row r="1693" ht="15.75" customHeight="1"/>
    <row r="1694" ht="15.75" customHeight="1"/>
    <row r="1695" ht="15.75" customHeight="1"/>
    <row r="1696" ht="15.75" customHeight="1"/>
    <row r="1697" ht="15.75" customHeight="1"/>
    <row r="1698" ht="15.75" customHeight="1"/>
    <row r="1699" ht="15.75" customHeight="1"/>
    <row r="1700" ht="15.75" customHeight="1"/>
    <row r="1701" ht="15.75" customHeight="1"/>
    <row r="1702" ht="15.75" customHeight="1"/>
    <row r="1703" ht="15.75" customHeight="1"/>
    <row r="1704" ht="15.75" customHeight="1"/>
    <row r="1705" ht="15.75" customHeight="1"/>
    <row r="1706" ht="15.75" customHeight="1"/>
    <row r="1707" ht="15.75" customHeight="1"/>
    <row r="1708" ht="15.75" customHeight="1"/>
    <row r="1709" ht="15.75" customHeight="1"/>
    <row r="1710" ht="15.75" customHeight="1"/>
    <row r="1711" ht="15.75" customHeight="1"/>
    <row r="1712" ht="15.75" customHeight="1"/>
    <row r="1713" ht="15.75" customHeight="1"/>
    <row r="1714" ht="15.75" customHeight="1"/>
    <row r="1715" ht="15.75" customHeight="1"/>
    <row r="1716" ht="15.75" customHeight="1"/>
    <row r="1717" ht="15.75" customHeight="1"/>
    <row r="1718" ht="15.75" customHeight="1"/>
    <row r="1719" ht="15.75" customHeight="1"/>
    <row r="1720" ht="15.75" customHeight="1"/>
    <row r="1721" ht="15.75" customHeight="1"/>
    <row r="1722" ht="15.75" customHeight="1"/>
    <row r="1723" ht="15.75" customHeight="1"/>
    <row r="1724" ht="15.75" customHeight="1"/>
    <row r="1725" ht="15.75" customHeight="1"/>
    <row r="1726" ht="15.75" customHeight="1"/>
    <row r="1727" ht="15.75" customHeight="1"/>
    <row r="1728" ht="15.75" customHeight="1"/>
    <row r="1729" ht="15.75" customHeight="1"/>
    <row r="1730" ht="15.75" customHeight="1"/>
    <row r="1731" ht="15.75" customHeight="1"/>
    <row r="1732" ht="15.75" customHeight="1"/>
    <row r="1733" ht="15.75" customHeight="1"/>
    <row r="1734" ht="15.75" customHeight="1"/>
    <row r="1735" ht="15.75" customHeight="1"/>
    <row r="1736" ht="15.75" customHeight="1"/>
    <row r="1737" ht="15.75" customHeight="1"/>
    <row r="1738" ht="15.75" customHeight="1"/>
    <row r="1739" ht="15.75" customHeight="1"/>
    <row r="1740" ht="15.75" customHeight="1"/>
    <row r="1741" ht="15.75" customHeight="1"/>
    <row r="1742" ht="15.75" customHeight="1"/>
    <row r="1743" ht="15.75" customHeight="1"/>
    <row r="1744" ht="15.75" customHeight="1"/>
    <row r="1745" ht="15.75" customHeight="1"/>
    <row r="1746" ht="15.75" customHeight="1"/>
    <row r="1747" ht="15.75" customHeight="1"/>
    <row r="1748" ht="15.75" customHeight="1"/>
    <row r="1749" ht="15.75" customHeight="1"/>
    <row r="1750" ht="15.75" customHeight="1"/>
    <row r="1751" ht="15.75" customHeight="1"/>
    <row r="1752" ht="15.75" customHeight="1"/>
    <row r="1753" ht="15.75" customHeight="1"/>
    <row r="1754" ht="15.75" customHeight="1"/>
    <row r="1755" ht="15.75" customHeight="1"/>
    <row r="1756" ht="15.75" customHeight="1"/>
    <row r="1757" ht="15.75" customHeight="1"/>
    <row r="1758" ht="15.75" customHeight="1"/>
    <row r="1759" ht="15.75" customHeight="1"/>
    <row r="1760" ht="15.75" customHeight="1"/>
    <row r="1761" ht="15.75" customHeight="1"/>
    <row r="1762" ht="15.75" customHeight="1"/>
    <row r="1763" ht="15.75" customHeight="1"/>
    <row r="1764" ht="15.75" customHeight="1"/>
    <row r="1765" ht="15.75" customHeight="1"/>
    <row r="1766" ht="15.75" customHeight="1"/>
    <row r="1767" ht="15.75" customHeight="1"/>
    <row r="1768" ht="15.75" customHeight="1"/>
    <row r="1769" ht="15.75" customHeight="1"/>
    <row r="1770" ht="15.75" customHeight="1"/>
    <row r="1771" ht="15.75" customHeight="1"/>
    <row r="1772" ht="15.75" customHeight="1"/>
    <row r="1773" ht="15.75" customHeight="1"/>
    <row r="1774" ht="15.75" customHeight="1"/>
    <row r="1775" ht="15.75" customHeight="1"/>
    <row r="1776" ht="15.75" customHeight="1"/>
    <row r="1777" ht="15.75" customHeight="1"/>
    <row r="1778" ht="15.75" customHeight="1"/>
    <row r="1779" ht="15.75" customHeight="1"/>
    <row r="1780" ht="15.75" customHeight="1"/>
    <row r="1781" ht="15.75" customHeight="1"/>
    <row r="1782" ht="15.75" customHeight="1"/>
    <row r="1783" ht="15.75" customHeight="1"/>
    <row r="1784" ht="15.75" customHeight="1"/>
    <row r="1785" ht="15.75" customHeight="1"/>
    <row r="1786" ht="15.75" customHeight="1"/>
    <row r="1787" ht="15.75" customHeight="1"/>
    <row r="1788" ht="15.75" customHeight="1"/>
    <row r="1789" ht="15.75" customHeight="1"/>
    <row r="1790" ht="15.75" customHeight="1"/>
    <row r="1791" ht="15.75" customHeight="1"/>
    <row r="1792" ht="15.75" customHeight="1"/>
    <row r="1793" ht="15.75" customHeight="1"/>
    <row r="1794" ht="15.75" customHeight="1"/>
    <row r="1795" ht="15.75" customHeight="1"/>
    <row r="1796" ht="15.75" customHeight="1"/>
    <row r="1797" ht="15.75" customHeight="1"/>
    <row r="1798" ht="15.75" customHeight="1"/>
    <row r="1799" ht="15.75" customHeight="1"/>
    <row r="1800" ht="15.75" customHeight="1"/>
    <row r="1801" ht="15.75" customHeight="1"/>
    <row r="1802" ht="15.75" customHeight="1"/>
    <row r="1803" ht="15.75" customHeight="1"/>
    <row r="1804" ht="15.75" customHeight="1"/>
    <row r="1805" ht="15.75" customHeight="1"/>
    <row r="1806" ht="15.75" customHeight="1"/>
    <row r="1807" ht="15.75" customHeight="1"/>
    <row r="1808" ht="15.75" customHeight="1"/>
    <row r="1809" ht="15.75" customHeight="1"/>
    <row r="1810" ht="15.75" customHeight="1"/>
    <row r="1811" ht="15.75" customHeight="1"/>
    <row r="1812" ht="15.75" customHeight="1"/>
    <row r="1813" ht="15.75" customHeight="1"/>
    <row r="1814" ht="15.75" customHeight="1"/>
    <row r="1815" ht="15.75" customHeight="1"/>
    <row r="1816" ht="15.75" customHeight="1"/>
    <row r="1817" ht="15.75" customHeight="1"/>
    <row r="1818" ht="15.75" customHeight="1"/>
    <row r="1819" ht="15.75" customHeight="1"/>
    <row r="1820" ht="15.75" customHeight="1"/>
    <row r="1821" ht="15.75" customHeight="1"/>
    <row r="1822" ht="15.75" customHeight="1"/>
    <row r="1823" ht="15.75" customHeight="1"/>
    <row r="1824" ht="15.75" customHeight="1"/>
    <row r="1825" ht="15.75" customHeight="1"/>
    <row r="1826" ht="15.75" customHeight="1"/>
    <row r="1827" ht="15.75" customHeight="1"/>
    <row r="1828" ht="15.75" customHeight="1"/>
    <row r="1829" ht="15.75" customHeight="1"/>
    <row r="1830" ht="15.75" customHeight="1"/>
    <row r="1831" ht="15.75" customHeight="1"/>
    <row r="1832" ht="15.75" customHeight="1"/>
    <row r="1833" ht="15.75" customHeight="1"/>
    <row r="1834" ht="15.75" customHeight="1"/>
    <row r="1835" ht="15.75" customHeight="1"/>
    <row r="1836" ht="15.75" customHeight="1"/>
    <row r="1837" ht="15.75" customHeight="1"/>
    <row r="1838" ht="15.75" customHeight="1"/>
    <row r="1839" ht="15.75" customHeight="1"/>
    <row r="1840" ht="15.75" customHeight="1"/>
    <row r="1841" ht="15.75" customHeight="1"/>
    <row r="1842" ht="15.75" customHeight="1"/>
    <row r="1843" ht="15.75" customHeight="1"/>
    <row r="1844" ht="15.75" customHeight="1"/>
    <row r="1845" ht="15.75" customHeight="1"/>
    <row r="1846" ht="15.75" customHeight="1"/>
    <row r="1847" ht="15.75" customHeight="1"/>
    <row r="1848" ht="15.75" customHeight="1"/>
    <row r="1849" ht="15.75" customHeight="1"/>
    <row r="1850" ht="15.75" customHeight="1"/>
    <row r="1851" ht="15.75" customHeight="1"/>
    <row r="1852" ht="15.75" customHeight="1"/>
    <row r="1853" ht="15.75" customHeight="1"/>
    <row r="1854" ht="15.75" customHeight="1"/>
    <row r="1855" ht="15.75" customHeight="1"/>
    <row r="1856" ht="15.75" customHeight="1"/>
    <row r="1857" ht="15.75" customHeight="1"/>
    <row r="1858" ht="15.75" customHeight="1"/>
    <row r="1859" ht="15.75" customHeight="1"/>
    <row r="1860" ht="15.75" customHeight="1"/>
    <row r="1861" ht="15.75" customHeight="1"/>
    <row r="1862" ht="15.75" customHeight="1"/>
    <row r="1863" ht="15.75" customHeight="1"/>
    <row r="1864" ht="15.75" customHeight="1"/>
    <row r="1865" ht="15.75" customHeight="1"/>
    <row r="1866" ht="15.75" customHeight="1"/>
    <row r="1867" ht="15.75" customHeight="1"/>
    <row r="1868" ht="15.75" customHeight="1"/>
    <row r="1869" ht="15.75" customHeight="1"/>
    <row r="1870" ht="15.75" customHeight="1"/>
    <row r="1871" ht="15.75" customHeight="1"/>
    <row r="1872" ht="15.75" customHeight="1"/>
    <row r="1873" ht="15.75" customHeight="1"/>
    <row r="1874" ht="15.75" customHeight="1"/>
    <row r="1875" ht="15.75" customHeight="1"/>
    <row r="1876" ht="15.75" customHeight="1"/>
    <row r="1877" ht="15.75" customHeight="1"/>
    <row r="1878" ht="15.75" customHeight="1"/>
    <row r="1879" ht="15.75" customHeight="1"/>
    <row r="1880" ht="15.75" customHeight="1"/>
    <row r="1881" ht="15.75" customHeight="1"/>
    <row r="1882" ht="15.75" customHeight="1"/>
    <row r="1883" ht="15.75" customHeight="1"/>
    <row r="1884" ht="15.75" customHeight="1"/>
    <row r="1885" ht="15.75" customHeight="1"/>
    <row r="1886" ht="15.75" customHeight="1"/>
    <row r="1887" ht="15.75" customHeight="1"/>
    <row r="1888" ht="15.75" customHeight="1"/>
    <row r="1889" ht="15.75" customHeight="1"/>
    <row r="1890" ht="15.75" customHeight="1"/>
    <row r="1891" ht="15.75" customHeight="1"/>
    <row r="1892" ht="15.75" customHeight="1"/>
    <row r="1893" ht="15.75" customHeight="1"/>
    <row r="1894" ht="15.75" customHeight="1"/>
    <row r="1895" ht="15.75" customHeight="1"/>
    <row r="1896" ht="15.75" customHeight="1"/>
    <row r="1897" ht="15.75" customHeight="1"/>
    <row r="1898" ht="15.75" customHeight="1"/>
    <row r="1899" ht="15.75" customHeight="1"/>
    <row r="1900" ht="15.75" customHeight="1"/>
    <row r="1901" ht="15.75" customHeight="1"/>
    <row r="1902" ht="15.75" customHeight="1"/>
    <row r="1903" ht="15.75" customHeight="1"/>
    <row r="1904" ht="15.75" customHeight="1"/>
    <row r="1905" ht="15.75" customHeight="1"/>
    <row r="1906" ht="15.75" customHeight="1"/>
    <row r="1907" ht="15.75" customHeight="1"/>
    <row r="1908" ht="15.75" customHeight="1"/>
    <row r="1909" ht="15.75" customHeight="1"/>
    <row r="1910" ht="15.75" customHeight="1"/>
    <row r="1911" ht="15.75" customHeight="1"/>
    <row r="1912" ht="15.75" customHeight="1"/>
    <row r="1913" ht="15.75" customHeight="1"/>
    <row r="1914" ht="15.75" customHeight="1"/>
    <row r="1915" ht="15.75" customHeight="1"/>
    <row r="1916" ht="15.75" customHeight="1"/>
    <row r="1917" ht="15.75" customHeight="1"/>
    <row r="1918" ht="15.75" customHeight="1"/>
    <row r="1919" ht="15.75" customHeight="1"/>
    <row r="1920" ht="15.75" customHeight="1"/>
    <row r="1921" ht="15.75" customHeight="1"/>
    <row r="1922" ht="15.75" customHeight="1"/>
    <row r="1923" ht="15.75" customHeight="1"/>
    <row r="1924" ht="15.75" customHeight="1"/>
    <row r="1925" ht="15.75" customHeight="1"/>
    <row r="1926" ht="15.75" customHeight="1"/>
    <row r="1927" ht="15.75" customHeight="1"/>
    <row r="1928" ht="15.75" customHeight="1"/>
    <row r="1929" ht="15.75" customHeight="1"/>
    <row r="1930" ht="15.75" customHeight="1"/>
    <row r="1931" ht="15.75" customHeight="1"/>
    <row r="1932" ht="15.75" customHeight="1"/>
    <row r="1933" ht="15.75" customHeight="1"/>
    <row r="1934" ht="15.75" customHeight="1"/>
    <row r="1935" ht="15.75" customHeight="1"/>
    <row r="1936" ht="15.75" customHeight="1"/>
    <row r="1937" ht="15.75" customHeight="1"/>
    <row r="1938" ht="15.75" customHeight="1"/>
    <row r="1939" ht="15.75" customHeight="1"/>
    <row r="1940" ht="15.75" customHeight="1"/>
    <row r="1941" ht="15.75" customHeight="1"/>
    <row r="1942" ht="15.75" customHeight="1"/>
    <row r="1943" ht="15.75" customHeight="1"/>
    <row r="1944" ht="15.75" customHeight="1"/>
    <row r="1945" ht="15.75" customHeight="1"/>
    <row r="1946" ht="15.75" customHeight="1"/>
    <row r="1947" ht="15.75" customHeight="1"/>
    <row r="1948" ht="15.75" customHeight="1"/>
    <row r="1949" ht="15.75" customHeight="1"/>
    <row r="1950" ht="15.75" customHeight="1"/>
    <row r="1951" ht="15.75" customHeight="1"/>
    <row r="1952" ht="15.75" customHeight="1"/>
    <row r="1953" ht="15.75" customHeight="1"/>
    <row r="1954" ht="15.75" customHeight="1"/>
    <row r="1955" ht="15.75" customHeight="1"/>
    <row r="1956" ht="15.75" customHeight="1"/>
    <row r="1957" ht="15.75" customHeight="1"/>
    <row r="1958" ht="15.75" customHeight="1"/>
    <row r="1959" ht="15.75" customHeight="1"/>
    <row r="1960" ht="15.75" customHeight="1"/>
    <row r="1961" ht="15.75" customHeight="1"/>
    <row r="1962" ht="15.75" customHeight="1"/>
    <row r="1963" ht="15.75" customHeight="1"/>
    <row r="1964" ht="15.75" customHeight="1"/>
    <row r="1965" ht="15.75" customHeight="1"/>
    <row r="1966" ht="15.75" customHeight="1"/>
    <row r="1967" ht="15.75" customHeight="1"/>
    <row r="1968" ht="15.75" customHeight="1"/>
    <row r="1969" ht="15.75" customHeight="1"/>
    <row r="1970" ht="15.75" customHeight="1"/>
    <row r="1971" ht="15.75" customHeight="1"/>
    <row r="1972" ht="15.75" customHeight="1"/>
    <row r="1973" ht="15.75" customHeight="1"/>
    <row r="1974" ht="15.75" customHeight="1"/>
    <row r="1975" ht="15.75" customHeight="1"/>
    <row r="1976" ht="15.75" customHeight="1"/>
    <row r="1977" ht="15.75" customHeight="1"/>
    <row r="1978" ht="15.75" customHeight="1"/>
    <row r="1979" ht="15.75" customHeight="1"/>
    <row r="1980" ht="15.75" customHeight="1"/>
    <row r="1981" ht="15.75" customHeight="1"/>
    <row r="1982" ht="15.75" customHeight="1"/>
    <row r="1983" ht="15.75" customHeight="1"/>
    <row r="1984" ht="15.75" customHeight="1"/>
    <row r="1985" ht="15.75" customHeight="1"/>
    <row r="1986" ht="15.75" customHeight="1"/>
    <row r="1987" ht="15.75" customHeight="1"/>
    <row r="1988" ht="15.75" customHeight="1"/>
    <row r="1989" ht="15.75" customHeight="1"/>
    <row r="1990" ht="15.75" customHeight="1"/>
    <row r="1991" ht="15.75" customHeight="1"/>
    <row r="1992" ht="15.75" customHeight="1"/>
    <row r="1993" ht="15.75" customHeight="1"/>
    <row r="1994" ht="15.75" customHeight="1"/>
    <row r="1995" ht="15.75" customHeight="1"/>
    <row r="1996" ht="15.75" customHeight="1"/>
    <row r="1997" ht="15.75" customHeight="1"/>
    <row r="1998" ht="15.75" customHeight="1"/>
    <row r="1999" ht="15.75" customHeight="1"/>
    <row r="2000" ht="15.75" customHeight="1"/>
    <row r="2001" ht="15.75" customHeight="1"/>
    <row r="2002" ht="15.75" customHeight="1"/>
    <row r="2003" ht="15.75" customHeight="1"/>
    <row r="2004" ht="15.75" customHeight="1"/>
    <row r="2005" ht="15.75" customHeight="1"/>
    <row r="2006" ht="15.75" customHeight="1"/>
    <row r="2007" ht="15.75" customHeight="1"/>
    <row r="2008" ht="15.75" customHeight="1"/>
    <row r="2009" ht="15.75" customHeight="1"/>
    <row r="2010" ht="15.75" customHeight="1"/>
    <row r="2011" ht="15.75" customHeight="1"/>
    <row r="2012" ht="15.75" customHeight="1"/>
    <row r="2013" ht="15.75" customHeight="1"/>
    <row r="2014" ht="15.75" customHeight="1"/>
    <row r="2015" ht="15.75" customHeight="1"/>
    <row r="2016" ht="15.75" customHeight="1"/>
    <row r="2017" ht="15.75" customHeight="1"/>
    <row r="2018" ht="15.75" customHeight="1"/>
    <row r="2019" ht="15.75" customHeight="1"/>
    <row r="2020" ht="15.75" customHeight="1"/>
    <row r="2021" ht="15.75" customHeight="1"/>
    <row r="2022" ht="15.75" customHeight="1"/>
    <row r="2023" ht="15.75" customHeight="1"/>
    <row r="2024" ht="15.75" customHeight="1"/>
    <row r="2025" ht="15.75" customHeight="1"/>
    <row r="2026" ht="15.75" customHeight="1"/>
    <row r="2027" ht="15.75" customHeight="1"/>
    <row r="2028" ht="15.75" customHeight="1"/>
    <row r="2029" ht="15.75" customHeight="1"/>
    <row r="2030" ht="15.75" customHeight="1"/>
    <row r="2031" ht="15.75" customHeight="1"/>
    <row r="2032" ht="15.75" customHeight="1"/>
    <row r="2033" ht="15.75" customHeight="1"/>
    <row r="2034" ht="15.75" customHeight="1"/>
    <row r="2035" ht="15.75" customHeight="1"/>
    <row r="2036" ht="15.75" customHeight="1"/>
    <row r="2037" ht="15.75" customHeight="1"/>
    <row r="2038" ht="15.75" customHeight="1"/>
    <row r="2039" ht="15.75" customHeight="1"/>
    <row r="2040" ht="15.75" customHeight="1"/>
    <row r="2041" ht="15.75" customHeight="1"/>
    <row r="2042" ht="15.75" customHeight="1"/>
    <row r="2043" ht="15.75" customHeight="1"/>
    <row r="2044" ht="15.75" customHeight="1"/>
    <row r="2045" ht="15.75" customHeight="1"/>
    <row r="2046" ht="15.75" customHeight="1"/>
    <row r="2047" ht="15.75" customHeight="1"/>
    <row r="2048" ht="15.75" customHeight="1"/>
    <row r="2049" ht="15.75" customHeight="1"/>
    <row r="2050" ht="15.75" customHeight="1"/>
    <row r="2051" ht="15.75" customHeight="1"/>
    <row r="2052" ht="15.75" customHeight="1"/>
    <row r="2053" ht="15.75" customHeight="1"/>
    <row r="2054" ht="15.75" customHeight="1"/>
    <row r="2055" ht="15.75" customHeight="1"/>
    <row r="2056" ht="15.75" customHeight="1"/>
    <row r="2057" ht="15.75" customHeight="1"/>
    <row r="2058" ht="15.75" customHeight="1"/>
    <row r="2059" ht="15.75" customHeight="1"/>
    <row r="2060" ht="15.75" customHeight="1"/>
    <row r="2061" ht="15.75" customHeight="1"/>
    <row r="2062" ht="15.75" customHeight="1"/>
    <row r="2063" ht="15.75" customHeight="1"/>
    <row r="2064" ht="15.75" customHeight="1"/>
    <row r="2065" ht="15.75" customHeight="1"/>
    <row r="2066" ht="15.75" customHeight="1"/>
    <row r="2067" ht="15.75" customHeight="1"/>
    <row r="2068" ht="15.75" customHeight="1"/>
    <row r="2069" ht="15.75" customHeight="1"/>
    <row r="2070" ht="15.75" customHeight="1"/>
    <row r="2071" ht="15.75" customHeight="1"/>
    <row r="2072" ht="15.75" customHeight="1"/>
    <row r="2073" ht="15.75" customHeight="1"/>
    <row r="2074" ht="15.75" customHeight="1"/>
    <row r="2075" ht="15.75" customHeight="1"/>
    <row r="2076" ht="15.75" customHeight="1"/>
    <row r="2077" ht="15.75" customHeight="1"/>
    <row r="2078" ht="15.75" customHeight="1"/>
    <row r="2079" ht="15.75" customHeight="1"/>
    <row r="2080" ht="15.75" customHeight="1"/>
    <row r="2081" ht="15.75" customHeight="1"/>
    <row r="2082" ht="15.75" customHeight="1"/>
    <row r="2083" ht="15.75" customHeight="1"/>
    <row r="2084" ht="15.75" customHeight="1"/>
    <row r="2085" ht="15.75" customHeight="1"/>
    <row r="2086" ht="15.75" customHeight="1"/>
    <row r="2087" ht="15.75" customHeight="1"/>
    <row r="2088" ht="15.75" customHeight="1"/>
    <row r="2089" ht="15.75" customHeight="1"/>
    <row r="2090" ht="15.75" customHeight="1"/>
    <row r="2091" ht="15.75" customHeight="1"/>
    <row r="2092" ht="15.75" customHeight="1"/>
    <row r="2093" ht="15.75" customHeight="1"/>
    <row r="2094" ht="15.75" customHeight="1"/>
    <row r="2095" ht="15.75" customHeight="1"/>
    <row r="2096" ht="15.75" customHeight="1"/>
    <row r="2097" ht="15.75" customHeight="1"/>
    <row r="2098" ht="15.75" customHeight="1"/>
    <row r="2099" ht="15.75" customHeight="1"/>
    <row r="2100" ht="15.75" customHeight="1"/>
    <row r="2101" ht="15.75" customHeight="1"/>
    <row r="2102" ht="15.75" customHeight="1"/>
    <row r="2103" ht="15.75" customHeight="1"/>
    <row r="2104" ht="15.75" customHeight="1"/>
    <row r="2105" ht="15.75" customHeight="1"/>
    <row r="2106" ht="15.75" customHeight="1"/>
    <row r="2107" ht="15.75" customHeight="1"/>
    <row r="2108" ht="15.75" customHeight="1"/>
    <row r="2109" ht="15.75" customHeight="1"/>
    <row r="2110" ht="15.75" customHeight="1"/>
    <row r="2111" ht="15.75" customHeight="1"/>
    <row r="2112" ht="15.75" customHeight="1"/>
    <row r="2113" ht="15.75" customHeight="1"/>
    <row r="2114" ht="15.75" customHeight="1"/>
    <row r="2115" ht="15.75" customHeight="1"/>
    <row r="2116" ht="15.75" customHeight="1"/>
    <row r="2117" ht="15.75" customHeight="1"/>
    <row r="2118" ht="15.75" customHeight="1"/>
    <row r="2119" ht="15.75" customHeight="1"/>
    <row r="2120" ht="15.75" customHeight="1"/>
    <row r="2121" ht="15.75" customHeight="1"/>
    <row r="2122" ht="15.75" customHeight="1"/>
    <row r="2123" ht="15.75" customHeight="1"/>
    <row r="2124" ht="15.75" customHeight="1"/>
    <row r="2125" ht="15.75" customHeight="1"/>
    <row r="2126" ht="15.75" customHeight="1"/>
    <row r="2127" ht="15.75" customHeight="1"/>
    <row r="2128" ht="15.75" customHeight="1"/>
    <row r="2129" ht="15.75" customHeight="1"/>
    <row r="2130" ht="15.75" customHeight="1"/>
    <row r="2131" ht="15.75" customHeight="1"/>
    <row r="2132" ht="15.75" customHeight="1"/>
    <row r="2133" ht="15.75" customHeight="1"/>
    <row r="2134" ht="15.75" customHeight="1"/>
    <row r="2135" ht="15.75" customHeight="1"/>
    <row r="2136" ht="15.75" customHeight="1"/>
    <row r="2137" ht="15.75" customHeight="1"/>
    <row r="2138" ht="15.75" customHeight="1"/>
    <row r="2139" ht="15.75" customHeight="1"/>
    <row r="2140" ht="15.75" customHeight="1"/>
    <row r="2141" ht="15.75" customHeight="1"/>
    <row r="2142" ht="15.75" customHeight="1"/>
    <row r="2143" ht="15.75" customHeight="1"/>
    <row r="2144" ht="15.75" customHeight="1"/>
    <row r="2145" ht="15.75" customHeight="1"/>
    <row r="2146" ht="15.75" customHeight="1"/>
    <row r="2147" ht="15.75" customHeight="1"/>
    <row r="2148" ht="15.75" customHeight="1"/>
    <row r="2149" ht="15.75" customHeight="1"/>
    <row r="2150" ht="15.75" customHeight="1"/>
    <row r="2151" ht="15.75" customHeight="1"/>
    <row r="2152" ht="15.75" customHeight="1"/>
    <row r="2153" ht="15.75" customHeight="1"/>
    <row r="2154" ht="15.75" customHeight="1"/>
    <row r="2155" ht="15.75" customHeight="1"/>
    <row r="2156" ht="15.75" customHeight="1"/>
    <row r="2157" ht="15.75" customHeight="1"/>
    <row r="2158" ht="15.75" customHeight="1"/>
    <row r="2159" ht="15.75" customHeight="1"/>
    <row r="2160" ht="15.75" customHeight="1"/>
    <row r="2161" ht="15.75" customHeight="1"/>
    <row r="2162" ht="15.75" customHeight="1"/>
    <row r="2163" ht="15.75" customHeight="1"/>
    <row r="2164" ht="15.75" customHeight="1"/>
    <row r="2165" ht="15.75" customHeight="1"/>
    <row r="2166" ht="15.75" customHeight="1"/>
    <row r="2167" ht="15.75" customHeight="1"/>
    <row r="2168" ht="15.75" customHeight="1"/>
    <row r="2169" ht="15.75" customHeight="1"/>
    <row r="2170" ht="15.75" customHeight="1"/>
    <row r="2171" ht="15.75" customHeight="1"/>
    <row r="2172" ht="15.75" customHeight="1"/>
    <row r="2173" ht="15.75" customHeight="1"/>
    <row r="2174" ht="15.75" customHeight="1"/>
    <row r="2175" ht="15.75" customHeight="1"/>
    <row r="2176" ht="15.75" customHeight="1"/>
    <row r="2177" ht="15.75" customHeight="1"/>
    <row r="2178" ht="15.75" customHeight="1"/>
    <row r="2179" ht="15.75" customHeight="1"/>
    <row r="2180" ht="15.75" customHeight="1"/>
    <row r="2181" ht="15.75" customHeight="1"/>
    <row r="2182" ht="15.75" customHeight="1"/>
    <row r="2183" ht="15.75" customHeight="1"/>
    <row r="2184" ht="15.75" customHeight="1"/>
    <row r="2185" ht="15.75" customHeight="1"/>
    <row r="2186" ht="15.75" customHeight="1"/>
    <row r="2187" ht="15.75" customHeight="1"/>
    <row r="2188" ht="15.75" customHeight="1"/>
    <row r="2189" ht="15.75" customHeight="1"/>
    <row r="2190" ht="15.75" customHeight="1"/>
    <row r="2191" ht="15.75" customHeight="1"/>
    <row r="2192" ht="15.75" customHeight="1"/>
    <row r="2193" ht="15.75" customHeight="1"/>
    <row r="2194" ht="15.75" customHeight="1"/>
    <row r="2195" ht="15.75" customHeight="1"/>
    <row r="2196" ht="15.75" customHeight="1"/>
    <row r="2197" ht="15.75" customHeight="1"/>
    <row r="2198" ht="15.75" customHeight="1"/>
    <row r="2199" ht="15.75" customHeight="1"/>
    <row r="2200" ht="15.75" customHeight="1"/>
    <row r="2201" ht="15.75" customHeight="1"/>
    <row r="2202" ht="15.75" customHeight="1"/>
    <row r="2203" ht="15.75" customHeight="1"/>
    <row r="2204" ht="15.75" customHeight="1"/>
    <row r="2205" ht="15.75" customHeight="1"/>
    <row r="2206" ht="15.75" customHeight="1"/>
    <row r="2207" ht="15.75" customHeight="1"/>
    <row r="2208" ht="15.75" customHeight="1"/>
    <row r="2209" ht="15.75" customHeight="1"/>
    <row r="2210" ht="15.75" customHeight="1"/>
    <row r="2211" ht="15.75" customHeight="1"/>
    <row r="2212" ht="15.75" customHeight="1"/>
    <row r="2213" ht="15.75" customHeight="1"/>
    <row r="2214" ht="15.75" customHeight="1"/>
    <row r="2215" ht="15.75" customHeight="1"/>
    <row r="2216" ht="15.75" customHeight="1"/>
    <row r="2217" ht="15.75" customHeight="1"/>
    <row r="2218" ht="15.75" customHeight="1"/>
    <row r="2219" ht="15.75" customHeight="1"/>
    <row r="2220" ht="15.75" customHeight="1"/>
    <row r="2221" ht="15.75" customHeight="1"/>
    <row r="2222" ht="15.75" customHeight="1"/>
    <row r="2223" ht="15.75" customHeight="1"/>
    <row r="2224" ht="15.75" customHeight="1"/>
    <row r="2225" ht="15.75" customHeight="1"/>
    <row r="2226" ht="15.75" customHeight="1"/>
    <row r="2227" ht="15.75" customHeight="1"/>
    <row r="2228" ht="15.75" customHeight="1"/>
    <row r="2229" ht="15.75" customHeight="1"/>
    <row r="2230" ht="15.75" customHeight="1"/>
    <row r="2231" ht="15.75" customHeight="1"/>
    <row r="2232" ht="15.75" customHeight="1"/>
    <row r="2233" ht="15.75" customHeight="1"/>
    <row r="2234" ht="15.75" customHeight="1"/>
    <row r="2235" ht="15.75" customHeight="1"/>
    <row r="2236" ht="15.75" customHeight="1"/>
    <row r="2237" ht="15.75" customHeight="1"/>
    <row r="2238" ht="15.75" customHeight="1"/>
    <row r="2239" ht="15.75" customHeight="1"/>
    <row r="2240" ht="15.75" customHeight="1"/>
    <row r="2241" ht="15.75" customHeight="1"/>
    <row r="2242" ht="15.75" customHeight="1"/>
    <row r="2243" ht="15.75" customHeight="1"/>
    <row r="2244" ht="15.75" customHeight="1"/>
    <row r="2245" ht="15.75" customHeight="1"/>
    <row r="2246" ht="15.75" customHeight="1"/>
    <row r="2247" ht="15.75" customHeight="1"/>
    <row r="2248" ht="15.75" customHeight="1"/>
    <row r="2249" ht="15.75" customHeight="1"/>
    <row r="2250" ht="15.75" customHeight="1"/>
    <row r="2251" ht="15.75" customHeight="1"/>
    <row r="2252" ht="15.75" customHeight="1"/>
    <row r="2253" ht="15.75" customHeight="1"/>
    <row r="2254" ht="15.75" customHeight="1"/>
    <row r="2255" ht="15.75" customHeight="1"/>
    <row r="2256" ht="15.75" customHeight="1"/>
    <row r="2257" ht="15.75" customHeight="1"/>
    <row r="2258" ht="15.75" customHeight="1"/>
    <row r="2259" ht="15.75" customHeight="1"/>
    <row r="2260" ht="15.75" customHeight="1"/>
    <row r="2261" ht="15.75" customHeight="1"/>
    <row r="2262" ht="15.75" customHeight="1"/>
    <row r="2263" ht="15.75" customHeight="1"/>
    <row r="2264" ht="15.75" customHeight="1"/>
    <row r="2265" ht="15.75" customHeight="1"/>
    <row r="2266" ht="15.75" customHeight="1"/>
    <row r="2267" ht="15.75" customHeight="1"/>
    <row r="2268" ht="15.75" customHeight="1"/>
    <row r="2269" ht="15.75" customHeight="1"/>
    <row r="2270" ht="15.75" customHeight="1"/>
    <row r="2271" ht="15.75" customHeight="1"/>
    <row r="2272" ht="15.75" customHeight="1"/>
    <row r="2273" ht="15.75" customHeight="1"/>
    <row r="2274" ht="15.75" customHeight="1"/>
    <row r="2275" ht="15.75" customHeight="1"/>
    <row r="2276" ht="15.75" customHeight="1"/>
    <row r="2277" ht="15.75" customHeight="1"/>
    <row r="2278" ht="15.75" customHeight="1"/>
    <row r="2279" ht="15.75" customHeight="1"/>
    <row r="2280" ht="15.75" customHeight="1"/>
    <row r="2281" ht="15.75" customHeight="1"/>
    <row r="2282" ht="15.75" customHeight="1"/>
    <row r="2283" ht="15.75" customHeight="1"/>
    <row r="2284" ht="15.75" customHeight="1"/>
    <row r="2285" ht="15.75" customHeight="1"/>
    <row r="2286" ht="15.75" customHeight="1"/>
    <row r="2287" ht="15.75" customHeight="1"/>
    <row r="2288" ht="15.75" customHeight="1"/>
    <row r="2289" ht="15.75" customHeight="1"/>
    <row r="2290" ht="15.75" customHeight="1"/>
    <row r="2291" ht="15.75" customHeight="1"/>
    <row r="2292" ht="15.75" customHeight="1"/>
    <row r="2293" ht="15.75" customHeight="1"/>
    <row r="2294" ht="15.75" customHeight="1"/>
    <row r="2295" ht="15.75" customHeight="1"/>
    <row r="2296" ht="15.75" customHeight="1"/>
    <row r="2297" ht="15.75" customHeight="1"/>
    <row r="2298" ht="15.75" customHeight="1"/>
    <row r="2299" ht="15.75" customHeight="1"/>
    <row r="2300" ht="15.75" customHeight="1"/>
    <row r="2301" ht="15.75" customHeight="1"/>
    <row r="2302" ht="15.75" customHeight="1"/>
    <row r="2303" ht="15.75" customHeight="1"/>
    <row r="2304" ht="15.75" customHeight="1"/>
    <row r="2305" ht="15.75" customHeight="1"/>
    <row r="2306" ht="15.75" customHeight="1"/>
    <row r="2307" ht="15.75" customHeight="1"/>
    <row r="2308" ht="15.75" customHeight="1"/>
    <row r="2309" ht="15.75" customHeight="1"/>
    <row r="2310" ht="15.75" customHeight="1"/>
    <row r="2311" ht="15.75" customHeight="1"/>
    <row r="2312" ht="15.75" customHeight="1"/>
    <row r="2313" ht="15.75" customHeight="1"/>
    <row r="2314" ht="15.75" customHeight="1"/>
    <row r="2315" ht="15.75" customHeight="1"/>
    <row r="2316" ht="15.75" customHeight="1"/>
    <row r="2317" ht="15.75" customHeight="1"/>
    <row r="2318" ht="15.75" customHeight="1"/>
    <row r="2319" ht="15.75" customHeight="1"/>
    <row r="2320" ht="15.75" customHeight="1"/>
    <row r="2321" ht="15.75" customHeight="1"/>
    <row r="2322" ht="15.75" customHeight="1"/>
    <row r="2323" ht="15.75" customHeight="1"/>
    <row r="2324" ht="15.75" customHeight="1"/>
    <row r="2325" ht="15.75" customHeight="1"/>
    <row r="2326" ht="15.75" customHeight="1"/>
    <row r="2327" ht="15.75" customHeight="1"/>
    <row r="2328" ht="15.75" customHeight="1"/>
    <row r="2329" ht="15.75" customHeight="1"/>
    <row r="2330" ht="15.75" customHeight="1"/>
    <row r="2331" ht="15.75" customHeight="1"/>
    <row r="2332" ht="15.75" customHeight="1"/>
    <row r="2333" ht="15.75" customHeight="1"/>
    <row r="2334" ht="15.75" customHeight="1"/>
    <row r="2335" ht="15.75" customHeight="1"/>
    <row r="2336" ht="15.75" customHeight="1"/>
    <row r="2337" ht="15.75" customHeight="1"/>
    <row r="2338" ht="15.75" customHeight="1"/>
    <row r="2339" ht="15.75" customHeight="1"/>
    <row r="2340" ht="15.75" customHeight="1"/>
    <row r="2341" ht="15.75" customHeight="1"/>
    <row r="2342" ht="15.75" customHeight="1"/>
    <row r="2343" ht="15.75" customHeight="1"/>
    <row r="2344" ht="15.75" customHeight="1"/>
    <row r="2345" ht="15.75" customHeight="1"/>
    <row r="2346" ht="15.75" customHeight="1"/>
    <row r="2347" ht="15.75" customHeight="1"/>
    <row r="2348" ht="15.75" customHeight="1"/>
    <row r="2349" ht="15.75" customHeight="1"/>
    <row r="2350" ht="15.75" customHeight="1"/>
    <row r="2351" ht="15.75" customHeight="1"/>
    <row r="2352" ht="15.75" customHeight="1"/>
    <row r="2353" ht="15.75" customHeight="1"/>
    <row r="2354" ht="15.75" customHeight="1"/>
    <row r="2355" ht="15.75" customHeight="1"/>
    <row r="2356" ht="15.75" customHeight="1"/>
    <row r="2357" ht="15.75" customHeight="1"/>
    <row r="2358" ht="15.75" customHeight="1"/>
    <row r="2359" ht="15.75" customHeight="1"/>
    <row r="2360" ht="15.75" customHeight="1"/>
    <row r="2361" ht="15.75" customHeight="1"/>
    <row r="2362" ht="15.75" customHeight="1"/>
    <row r="2363" ht="15.75" customHeight="1"/>
    <row r="2364" ht="15.75" customHeight="1"/>
    <row r="2365" ht="15.75" customHeight="1"/>
    <row r="2366" ht="15.75" customHeight="1"/>
    <row r="2367" ht="15.75" customHeight="1"/>
    <row r="2368" ht="15.75" customHeight="1"/>
    <row r="2369" ht="15.75" customHeight="1"/>
    <row r="2370" ht="15.75" customHeight="1"/>
    <row r="2371" ht="15.75" customHeight="1"/>
    <row r="2372" ht="15.75" customHeight="1"/>
    <row r="2373" ht="15.75" customHeight="1"/>
    <row r="2374" ht="15.75" customHeight="1"/>
    <row r="2375" ht="15.75" customHeight="1"/>
    <row r="2376" ht="15.75" customHeight="1"/>
    <row r="2377" ht="15.75" customHeight="1"/>
    <row r="2378" ht="15.75" customHeight="1"/>
    <row r="2379" ht="15.75" customHeight="1"/>
    <row r="2380" ht="15.75" customHeight="1"/>
    <row r="2381" ht="15.75" customHeight="1"/>
    <row r="2382" ht="15.75" customHeight="1"/>
    <row r="2383" ht="15.75" customHeight="1"/>
    <row r="2384" ht="15.75" customHeight="1"/>
    <row r="2385" ht="15.75" customHeight="1"/>
    <row r="2386" ht="15.75" customHeight="1"/>
    <row r="2387" ht="15.75" customHeight="1"/>
    <row r="2388" ht="15.75" customHeight="1"/>
    <row r="2389" ht="15.75" customHeight="1"/>
    <row r="2390" ht="15.75" customHeight="1"/>
    <row r="2391" ht="15.75" customHeight="1"/>
    <row r="2392" ht="15.75" customHeight="1"/>
    <row r="2393" ht="15.75" customHeight="1"/>
    <row r="2394" ht="15.75" customHeight="1"/>
    <row r="2395" ht="15.75" customHeight="1"/>
    <row r="2396" ht="15.75" customHeight="1"/>
    <row r="2397" ht="15.75" customHeight="1"/>
    <row r="2398" ht="15.75" customHeight="1"/>
    <row r="2399" ht="15.75" customHeight="1"/>
    <row r="2400" ht="15.75" customHeight="1"/>
    <row r="2401" ht="15.75" customHeight="1"/>
    <row r="2402" ht="15.75" customHeight="1"/>
    <row r="2403" ht="15.75" customHeight="1"/>
    <row r="2404" ht="15.75" customHeight="1"/>
    <row r="2405" ht="15.75" customHeight="1"/>
    <row r="2406" ht="15.75" customHeight="1"/>
    <row r="2407" ht="15.75" customHeight="1"/>
    <row r="2408" ht="15.75" customHeight="1"/>
    <row r="2409" ht="15.75" customHeight="1"/>
    <row r="2410" ht="15.75" customHeight="1"/>
    <row r="2411" ht="15.75" customHeight="1"/>
    <row r="2412" ht="15.75" customHeight="1"/>
    <row r="2413" ht="15.75" customHeight="1"/>
    <row r="2414" ht="15.75" customHeight="1"/>
    <row r="2415" ht="15.75" customHeight="1"/>
    <row r="2416" ht="15.75" customHeight="1"/>
    <row r="2417" ht="15.75" customHeight="1"/>
    <row r="2418" ht="15.75" customHeight="1"/>
    <row r="2419" ht="15.75" customHeight="1"/>
    <row r="2420" ht="15.75" customHeight="1"/>
    <row r="2421" ht="15.75" customHeight="1"/>
    <row r="2422" ht="15.75" customHeight="1"/>
    <row r="2423" ht="15.75" customHeight="1"/>
    <row r="2424" ht="15.75" customHeight="1"/>
    <row r="2425" ht="15.75" customHeight="1"/>
    <row r="2426" ht="15.75" customHeight="1"/>
    <row r="2427" ht="15.75" customHeight="1"/>
    <row r="2428" ht="15.75" customHeight="1"/>
    <row r="2429" ht="15.75" customHeight="1"/>
    <row r="2430" ht="15.75" customHeight="1"/>
    <row r="2431" ht="15.75" customHeight="1"/>
    <row r="2432" ht="15.75" customHeight="1"/>
    <row r="2433" ht="15.75" customHeight="1"/>
    <row r="2434" ht="15.75" customHeight="1"/>
    <row r="2435" ht="15.75" customHeight="1"/>
    <row r="2436" ht="15.75" customHeight="1"/>
    <row r="2437" ht="15.75" customHeight="1"/>
    <row r="2438" ht="15.75" customHeight="1"/>
    <row r="2439" ht="15.75" customHeight="1"/>
    <row r="2440" ht="15.75" customHeight="1"/>
    <row r="2441" ht="15.75" customHeight="1"/>
    <row r="2442" ht="15.75" customHeight="1"/>
    <row r="2443" ht="15.75" customHeight="1"/>
    <row r="2444" ht="15.75" customHeight="1"/>
    <row r="2445" ht="15.75" customHeight="1"/>
    <row r="2446" ht="15.75" customHeight="1"/>
    <row r="2447" ht="15.75" customHeight="1"/>
    <row r="2448" ht="15.75" customHeight="1"/>
    <row r="2449" ht="15.75" customHeight="1"/>
    <row r="2450" ht="15.75" customHeight="1"/>
    <row r="2451" ht="15.75" customHeight="1"/>
    <row r="2452" ht="15.75" customHeight="1"/>
    <row r="2453" ht="15.75" customHeight="1"/>
    <row r="2454" ht="15.75" customHeight="1"/>
    <row r="2455" ht="15.75" customHeight="1"/>
    <row r="2456" ht="15.75" customHeight="1"/>
    <row r="2457" ht="15.75" customHeight="1"/>
    <row r="2458" ht="15.75" customHeight="1"/>
    <row r="2459" ht="15.75" customHeight="1"/>
    <row r="2460" ht="15.75" customHeight="1"/>
    <row r="2461" ht="15.75" customHeight="1"/>
    <row r="2462" ht="15.75" customHeight="1"/>
    <row r="2463" ht="15.75" customHeight="1"/>
    <row r="2464" ht="15.75" customHeight="1"/>
    <row r="2465" ht="15.75" customHeight="1"/>
    <row r="2466" ht="15.75" customHeight="1"/>
    <row r="2467" ht="15.75" customHeight="1"/>
    <row r="2468" ht="15.75" customHeight="1"/>
    <row r="2469" ht="15.75" customHeight="1"/>
    <row r="2470" ht="15.75" customHeight="1"/>
    <row r="2471" ht="15.75" customHeight="1"/>
    <row r="2472" ht="15.75" customHeight="1"/>
    <row r="2473" ht="15.75" customHeight="1"/>
    <row r="2474" ht="15.75" customHeight="1"/>
    <row r="2475" ht="15.75" customHeight="1"/>
    <row r="2476" ht="15.75" customHeight="1"/>
    <row r="2477" ht="15.75" customHeight="1"/>
    <row r="2478" ht="15.75" customHeight="1"/>
    <row r="2479" ht="15.75" customHeight="1"/>
    <row r="2480" ht="15.75" customHeight="1"/>
    <row r="2481" ht="15.75" customHeight="1"/>
    <row r="2482" ht="15.75" customHeight="1"/>
    <row r="2483" ht="15.75" customHeight="1"/>
    <row r="2484" ht="15.75" customHeight="1"/>
    <row r="2485" ht="15.75" customHeight="1"/>
    <row r="2486" ht="15.75" customHeight="1"/>
    <row r="2487" ht="15.75" customHeight="1"/>
    <row r="2488" ht="15.75" customHeight="1"/>
    <row r="2489" ht="15.75" customHeight="1"/>
    <row r="2490" ht="15.75" customHeight="1"/>
    <row r="2491" ht="15.75" customHeight="1"/>
    <row r="2492" ht="15.75" customHeight="1"/>
    <row r="2493" ht="15.75" customHeight="1"/>
    <row r="2494" ht="15.75" customHeight="1"/>
    <row r="2495" ht="15.75" customHeight="1"/>
    <row r="2496" ht="15.75" customHeight="1"/>
    <row r="2497" ht="15.75" customHeight="1"/>
    <row r="2498" ht="15.75" customHeight="1"/>
    <row r="2499" ht="15.75" customHeight="1"/>
    <row r="2500" ht="15.75" customHeight="1"/>
    <row r="2501" ht="15.75" customHeight="1"/>
    <row r="2502" ht="15.75" customHeight="1"/>
    <row r="2503" ht="15.75" customHeight="1"/>
    <row r="2504" ht="15.75" customHeight="1"/>
    <row r="2505" ht="15.75" customHeight="1"/>
    <row r="2506" ht="15.75" customHeight="1"/>
    <row r="2507" ht="15.75" customHeight="1"/>
    <row r="2508" ht="15.75" customHeight="1"/>
    <row r="2509" ht="15.75" customHeight="1"/>
    <row r="2510" ht="15.75" customHeight="1"/>
    <row r="2511" ht="15.75" customHeight="1"/>
    <row r="2512" ht="15.75" customHeight="1"/>
    <row r="2513" ht="15.75" customHeight="1"/>
    <row r="2514" ht="15.75" customHeight="1"/>
    <row r="2515" ht="15.75" customHeight="1"/>
    <row r="2516" ht="15.75" customHeight="1"/>
    <row r="2517" ht="15.75" customHeight="1"/>
    <row r="2518" ht="15.75" customHeight="1"/>
    <row r="2519" ht="15.75" customHeight="1"/>
    <row r="2520" ht="15.75" customHeight="1"/>
    <row r="2521" ht="15.75" customHeight="1"/>
    <row r="2522" ht="15.75" customHeight="1"/>
    <row r="2523" ht="15.75" customHeight="1"/>
    <row r="2524" ht="15.75" customHeight="1"/>
    <row r="2525" ht="15.75" customHeight="1"/>
    <row r="2526" ht="15.75" customHeight="1"/>
    <row r="2527" ht="15.75" customHeight="1"/>
    <row r="2528" ht="15.75" customHeight="1"/>
    <row r="2529" ht="15.75" customHeight="1"/>
    <row r="2530" ht="15.75" customHeight="1"/>
    <row r="2531" ht="15.75" customHeight="1"/>
    <row r="2532" ht="15.75" customHeight="1"/>
    <row r="2533" ht="15.75" customHeight="1"/>
    <row r="2534" ht="15.75" customHeight="1"/>
    <row r="2535" ht="15.75" customHeight="1"/>
    <row r="2536" ht="15.75" customHeight="1"/>
    <row r="2537" ht="15.75" customHeight="1"/>
    <row r="2538" ht="15.75" customHeight="1"/>
    <row r="2539" ht="15.75" customHeight="1"/>
    <row r="2540" ht="15.75" customHeight="1"/>
    <row r="2541" ht="15.75" customHeight="1"/>
    <row r="2542" ht="15.75" customHeight="1"/>
    <row r="2543" ht="15.75" customHeight="1"/>
    <row r="2544" ht="15.75" customHeight="1"/>
    <row r="2545" ht="15.75" customHeight="1"/>
    <row r="2546" ht="15.75" customHeight="1"/>
    <row r="2547" ht="15.75" customHeight="1"/>
    <row r="2548" ht="15.75" customHeight="1"/>
    <row r="2549" ht="15.75" customHeight="1"/>
    <row r="2550" ht="15.75" customHeight="1"/>
    <row r="2551" ht="15.75" customHeight="1"/>
    <row r="2552" ht="15.75" customHeight="1"/>
    <row r="2553" ht="15.75" customHeight="1"/>
    <row r="2554" ht="15.75" customHeight="1"/>
    <row r="2555" ht="15.75" customHeight="1"/>
    <row r="2556" ht="15.75" customHeight="1"/>
    <row r="2557" ht="15.75" customHeight="1"/>
    <row r="2558" ht="15.75" customHeight="1"/>
    <row r="2559" ht="15.75" customHeight="1"/>
    <row r="2560" ht="15.75" customHeight="1"/>
    <row r="2561" ht="15.75" customHeight="1"/>
    <row r="2562" ht="15.75" customHeight="1"/>
    <row r="2563" ht="15.75" customHeight="1"/>
    <row r="2564" ht="15.75" customHeight="1"/>
    <row r="2565" ht="15.75" customHeight="1"/>
    <row r="2566" ht="15.75" customHeight="1"/>
    <row r="2567" ht="15.75" customHeight="1"/>
    <row r="2568" ht="15.75" customHeight="1"/>
    <row r="2569" ht="15.75" customHeight="1"/>
    <row r="2570" ht="15.75" customHeight="1"/>
    <row r="2571" ht="15.75" customHeight="1"/>
    <row r="2572" ht="15.75" customHeight="1"/>
    <row r="2573" ht="15.75" customHeight="1"/>
    <row r="2574" ht="15.75" customHeight="1"/>
    <row r="2575" ht="15.75" customHeight="1"/>
    <row r="2576" ht="15.75" customHeight="1"/>
    <row r="2577" ht="15.75" customHeight="1"/>
    <row r="2578" ht="15.75" customHeight="1"/>
    <row r="2579" ht="15.75" customHeight="1"/>
    <row r="2580" ht="15.75" customHeight="1"/>
    <row r="2581" ht="15.75" customHeight="1"/>
    <row r="2582" ht="15.75" customHeight="1"/>
    <row r="2583" ht="15.75" customHeight="1"/>
    <row r="2584" ht="15.75" customHeight="1"/>
    <row r="2585" ht="15.75" customHeight="1"/>
    <row r="2586" ht="15.75" customHeight="1"/>
    <row r="2587" ht="15.75" customHeight="1"/>
    <row r="2588" ht="15.75" customHeight="1"/>
    <row r="2589" ht="15.75" customHeight="1"/>
    <row r="2590" ht="15.75" customHeight="1"/>
    <row r="2591" ht="15.75" customHeight="1"/>
    <row r="2592" ht="15.75" customHeight="1"/>
    <row r="2593" ht="15.75" customHeight="1"/>
    <row r="2594" ht="15.75" customHeight="1"/>
    <row r="2595" ht="15.75" customHeight="1"/>
    <row r="2596" ht="15.75" customHeight="1"/>
    <row r="2597" ht="15.75" customHeight="1"/>
    <row r="2598" ht="15.75" customHeight="1"/>
    <row r="2599" ht="15.75" customHeight="1"/>
    <row r="2600" ht="15.75" customHeight="1"/>
    <row r="2601" ht="15.75" customHeight="1"/>
    <row r="2602" ht="15.75" customHeight="1"/>
    <row r="2603" ht="15.75" customHeight="1"/>
    <row r="2604" ht="15.75" customHeight="1"/>
    <row r="2605" ht="15.75" customHeight="1"/>
    <row r="2606" ht="15.75" customHeight="1"/>
    <row r="2607" ht="15.75" customHeight="1"/>
    <row r="2608" ht="15.75" customHeight="1"/>
    <row r="2609" ht="15.75" customHeight="1"/>
    <row r="2610" ht="15.75" customHeight="1"/>
    <row r="2611" ht="15.75" customHeight="1"/>
    <row r="2612" ht="15.75" customHeight="1"/>
    <row r="2613" ht="15.75" customHeight="1"/>
    <row r="2614" ht="15.75" customHeight="1"/>
    <row r="2615" ht="15.75" customHeight="1"/>
    <row r="2616" ht="15.75" customHeight="1"/>
    <row r="2617" ht="15.75" customHeight="1"/>
    <row r="2618" ht="15.75" customHeight="1"/>
    <row r="2619" ht="15.75" customHeight="1"/>
    <row r="2620" ht="15.75" customHeight="1"/>
    <row r="2621" ht="15.75" customHeight="1"/>
    <row r="2622" ht="15.75" customHeight="1"/>
    <row r="2623" ht="15.75" customHeight="1"/>
    <row r="2624" ht="15.75" customHeight="1"/>
    <row r="2625" ht="15.75" customHeight="1"/>
    <row r="2626" ht="15.75" customHeight="1"/>
    <row r="2627" ht="15.75" customHeight="1"/>
    <row r="2628" ht="15.75" customHeight="1"/>
    <row r="2629" ht="15.75" customHeight="1"/>
    <row r="2630" ht="15.75" customHeight="1"/>
    <row r="2631" ht="15.75" customHeight="1"/>
    <row r="2632" ht="15.75" customHeight="1"/>
    <row r="2633" ht="15.75" customHeight="1"/>
    <row r="2634" ht="15.75" customHeight="1"/>
    <row r="2635" ht="15.75" customHeight="1"/>
    <row r="2636" ht="15.75" customHeight="1"/>
    <row r="2637" ht="15.75" customHeight="1"/>
    <row r="2638" ht="15.75" customHeight="1"/>
    <row r="2639" ht="15.75" customHeight="1"/>
    <row r="2640" ht="15.75" customHeight="1"/>
    <row r="2641" ht="15.75" customHeight="1"/>
    <row r="2642" ht="15.75" customHeight="1"/>
    <row r="2643" ht="15.75" customHeight="1"/>
    <row r="2644" ht="15.75" customHeight="1"/>
    <row r="2645" ht="15.75" customHeight="1"/>
    <row r="2646" ht="15.75" customHeight="1"/>
    <row r="2647" ht="15.75" customHeight="1"/>
    <row r="2648" ht="15.75" customHeight="1"/>
    <row r="2649" ht="15.75" customHeight="1"/>
    <row r="2650" ht="15.75" customHeight="1"/>
    <row r="2651" ht="15.75" customHeight="1"/>
    <row r="2652" ht="15.75" customHeight="1"/>
    <row r="2653" ht="15.75" customHeight="1"/>
    <row r="2654" ht="15.75" customHeight="1"/>
    <row r="2655" ht="15.75" customHeight="1"/>
    <row r="2656" ht="15.75" customHeight="1"/>
    <row r="2657" ht="15.75" customHeight="1"/>
    <row r="2658" ht="15.75" customHeight="1"/>
    <row r="2659" ht="15.75" customHeight="1"/>
    <row r="2660" ht="15.75" customHeight="1"/>
    <row r="2661" ht="15.75" customHeight="1"/>
    <row r="2662" ht="15.75" customHeight="1"/>
    <row r="2663" ht="15.75" customHeight="1"/>
    <row r="2664" ht="15.75" customHeight="1"/>
    <row r="2665" ht="15.75" customHeight="1"/>
    <row r="2666" ht="15.75" customHeight="1"/>
    <row r="2667" ht="15.75" customHeight="1"/>
    <row r="2668" ht="15.75" customHeight="1"/>
    <row r="2669" ht="15.75" customHeight="1"/>
    <row r="2670" ht="15.75" customHeight="1"/>
    <row r="2671" ht="15.75" customHeight="1"/>
    <row r="2672" ht="15.75" customHeight="1"/>
    <row r="2673" ht="15.75" customHeight="1"/>
    <row r="2674" ht="15.75" customHeight="1"/>
    <row r="2675" ht="15.75" customHeight="1"/>
    <row r="2676" ht="15.75" customHeight="1"/>
    <row r="2677" ht="15.75" customHeight="1"/>
    <row r="2678" ht="15.75" customHeight="1"/>
    <row r="2679" ht="15.75" customHeight="1"/>
    <row r="2680" ht="15.75" customHeight="1"/>
    <row r="2681" ht="15.75" customHeight="1"/>
    <row r="2682" ht="15.75" customHeight="1"/>
    <row r="2683" ht="15.75" customHeight="1"/>
    <row r="2684" ht="15.75" customHeight="1"/>
    <row r="2685" ht="15.75" customHeight="1"/>
    <row r="2686" ht="15.75" customHeight="1"/>
    <row r="2687" ht="15.75" customHeight="1"/>
    <row r="2688" ht="15.75" customHeight="1"/>
    <row r="2689" ht="15.75" customHeight="1"/>
    <row r="2690" ht="15.75" customHeight="1"/>
    <row r="2691" ht="15.75" customHeight="1"/>
    <row r="2692" ht="15.75" customHeight="1"/>
    <row r="2693" ht="15.75" customHeight="1"/>
    <row r="2694" ht="15.75" customHeight="1"/>
    <row r="2695" ht="15.75" customHeight="1"/>
    <row r="2696" ht="15.75" customHeight="1"/>
    <row r="2697" ht="15.75" customHeight="1"/>
    <row r="2698" ht="15.75" customHeight="1"/>
    <row r="2699" ht="15.75" customHeight="1"/>
    <row r="2700" ht="15.75" customHeight="1"/>
    <row r="2701" ht="15.75" customHeight="1"/>
    <row r="2702" ht="15.75" customHeight="1"/>
    <row r="2703" ht="15.75" customHeight="1"/>
    <row r="2704" ht="15.75" customHeight="1"/>
    <row r="2705" ht="15.75" customHeight="1"/>
    <row r="2706" ht="15.75" customHeight="1"/>
    <row r="2707" ht="15.75" customHeight="1"/>
    <row r="2708" ht="15.75" customHeight="1"/>
    <row r="2709" ht="15.75" customHeight="1"/>
    <row r="2710" ht="15.75" customHeight="1"/>
    <row r="2711" ht="15.75" customHeight="1"/>
    <row r="2712" ht="15.75" customHeight="1"/>
    <row r="2713" ht="15.75" customHeight="1"/>
    <row r="2714" ht="15.75" customHeight="1"/>
    <row r="2715" ht="15.75" customHeight="1"/>
    <row r="2716" ht="15.75" customHeight="1"/>
    <row r="2717" ht="15.75" customHeight="1"/>
    <row r="2718" ht="15.75" customHeight="1"/>
    <row r="2719" ht="15.75" customHeight="1"/>
    <row r="2720" ht="15.75" customHeight="1"/>
    <row r="2721" ht="15.75" customHeight="1"/>
    <row r="2722" ht="15.75" customHeight="1"/>
    <row r="2723" ht="15.75" customHeight="1"/>
    <row r="2724" ht="15.75" customHeight="1"/>
    <row r="2725" ht="15.75" customHeight="1"/>
    <row r="2726" ht="15.75" customHeight="1"/>
    <row r="2727" ht="15.75" customHeight="1"/>
    <row r="2728" ht="15.75" customHeight="1"/>
    <row r="2729" ht="15.75" customHeight="1"/>
    <row r="2730" ht="15.75" customHeight="1"/>
    <row r="2731" ht="15.75" customHeight="1"/>
    <row r="2732" ht="15.75" customHeight="1"/>
    <row r="2733" ht="15.75" customHeight="1"/>
    <row r="2734" ht="15.75" customHeight="1"/>
    <row r="2735" ht="15.75" customHeight="1"/>
    <row r="2736" ht="15.75" customHeight="1"/>
    <row r="2737" ht="15.75" customHeight="1"/>
    <row r="2738" ht="15.75" customHeight="1"/>
    <row r="2739" ht="15.75" customHeight="1"/>
    <row r="2740" ht="15.75" customHeight="1"/>
    <row r="2741" ht="15.75" customHeight="1"/>
    <row r="2742" ht="15.75" customHeight="1"/>
    <row r="2743" ht="15.75" customHeight="1"/>
    <row r="2744" ht="15.75" customHeight="1"/>
    <row r="2745" ht="15.75" customHeight="1"/>
    <row r="2746" ht="15.75" customHeight="1"/>
    <row r="2747" ht="15.75" customHeight="1"/>
    <row r="2748" ht="15.75" customHeight="1"/>
    <row r="2749" ht="15.75" customHeight="1"/>
    <row r="2750" ht="15.75" customHeight="1"/>
    <row r="2751" ht="15.75" customHeight="1"/>
    <row r="2752" ht="15.75" customHeight="1"/>
    <row r="2753" ht="15.75" customHeight="1"/>
    <row r="2754" ht="15.75" customHeight="1"/>
    <row r="2755" ht="15.75" customHeight="1"/>
    <row r="2756" ht="15.75" customHeight="1"/>
    <row r="2757" ht="15.75" customHeight="1"/>
    <row r="2758" ht="15.75" customHeight="1"/>
    <row r="2759" ht="15.75" customHeight="1"/>
    <row r="2760" ht="15.75" customHeight="1"/>
    <row r="2761" ht="15.75" customHeight="1"/>
    <row r="2762" ht="15.75" customHeight="1"/>
    <row r="2763" ht="15.75" customHeight="1"/>
    <row r="2764" ht="15.75" customHeight="1"/>
    <row r="2765" ht="15.75" customHeight="1"/>
    <row r="2766" ht="15.75" customHeight="1"/>
    <row r="2767" ht="15.75" customHeight="1"/>
    <row r="2768" ht="15.75" customHeight="1"/>
    <row r="2769" ht="15.75" customHeight="1"/>
    <row r="2770" ht="15.75" customHeight="1"/>
    <row r="2771" ht="15.75" customHeight="1"/>
    <row r="2772" ht="15.75" customHeight="1"/>
    <row r="2773" ht="15.75" customHeight="1"/>
    <row r="2774" ht="15.75" customHeight="1"/>
    <row r="2775" ht="15.75" customHeight="1"/>
    <row r="2776" ht="15.75" customHeight="1"/>
    <row r="2777" ht="15.75" customHeight="1"/>
    <row r="2778" ht="15.75" customHeight="1"/>
    <row r="2779" ht="15.75" customHeight="1"/>
    <row r="2780" ht="15.75" customHeight="1"/>
    <row r="2781" ht="15.75" customHeight="1"/>
    <row r="2782" ht="15.75" customHeight="1"/>
    <row r="2783" ht="15.75" customHeight="1"/>
    <row r="2784" ht="15.75" customHeight="1"/>
    <row r="2785" ht="15.75" customHeight="1"/>
    <row r="2786" ht="15.75" customHeight="1"/>
    <row r="2787" ht="15.75" customHeight="1"/>
    <row r="2788" ht="15.75" customHeight="1"/>
    <row r="2789" ht="15.75" customHeight="1"/>
    <row r="2790" ht="15.75" customHeight="1"/>
    <row r="2791" ht="15.75" customHeight="1"/>
    <row r="2792" ht="15.75" customHeight="1"/>
    <row r="2793" ht="15.75" customHeight="1"/>
    <row r="2794" ht="15.75" customHeight="1"/>
    <row r="2795" ht="15.75" customHeight="1"/>
    <row r="2796" ht="15.75" customHeight="1"/>
    <row r="2797" ht="15.75" customHeight="1"/>
    <row r="2798" ht="15.75" customHeight="1"/>
    <row r="2799" ht="15.75" customHeight="1"/>
    <row r="2800" ht="15.75" customHeight="1"/>
    <row r="2801" ht="15.75" customHeight="1"/>
    <row r="2802" ht="15.75" customHeight="1"/>
    <row r="2803" ht="15.75" customHeight="1"/>
    <row r="2804" ht="15.75" customHeight="1"/>
    <row r="2805" ht="15.75" customHeight="1"/>
    <row r="2806" ht="15.75" customHeight="1"/>
    <row r="2807" ht="15.75" customHeight="1"/>
    <row r="2808" ht="15.75" customHeight="1"/>
    <row r="2809" ht="15.75" customHeight="1"/>
    <row r="2810" ht="15.75" customHeight="1"/>
    <row r="2811" ht="15.75" customHeight="1"/>
    <row r="2812" ht="15.75" customHeight="1"/>
    <row r="2813" ht="15.75" customHeight="1"/>
    <row r="2814" ht="15.75" customHeight="1"/>
    <row r="2815" ht="15.75" customHeight="1"/>
    <row r="2816" ht="15.75" customHeight="1"/>
    <row r="2817" ht="15.75" customHeight="1"/>
    <row r="2818" ht="15.75" customHeight="1"/>
    <row r="2819" ht="15.75" customHeight="1"/>
    <row r="2820" ht="15.75" customHeight="1"/>
    <row r="2821" ht="15.75" customHeight="1"/>
    <row r="2822" ht="15.75" customHeight="1"/>
    <row r="2823" ht="15.75" customHeight="1"/>
    <row r="2824" ht="15.75" customHeight="1"/>
    <row r="2825" ht="15.75" customHeight="1"/>
    <row r="2826" ht="15.75" customHeight="1"/>
    <row r="2827" ht="15.75" customHeight="1"/>
    <row r="2828" ht="15.75" customHeight="1"/>
    <row r="2829" ht="15.75" customHeight="1"/>
    <row r="2830" ht="15.75" customHeight="1"/>
    <row r="2831" ht="15.75" customHeight="1"/>
    <row r="2832" ht="15.75" customHeight="1"/>
    <row r="2833" ht="15.75" customHeight="1"/>
    <row r="2834" ht="15.75" customHeight="1"/>
    <row r="2835" ht="15.75" customHeight="1"/>
    <row r="2836" ht="15.75" customHeight="1"/>
    <row r="2837" ht="15.75" customHeight="1"/>
    <row r="2838" ht="15.75" customHeight="1"/>
    <row r="2839" ht="15.75" customHeight="1"/>
    <row r="2840" ht="15.75" customHeight="1"/>
    <row r="2841" ht="15.75" customHeight="1"/>
    <row r="2842" ht="15.75" customHeight="1"/>
    <row r="2843" ht="15.75" customHeight="1"/>
    <row r="2844" ht="15.75" customHeight="1"/>
    <row r="2845" ht="15.75" customHeight="1"/>
    <row r="2846" ht="15.75" customHeight="1"/>
    <row r="2847" ht="15.75" customHeight="1"/>
    <row r="2848" ht="15.75" customHeight="1"/>
    <row r="2849" ht="15.75" customHeight="1"/>
    <row r="2850" ht="15.75" customHeight="1"/>
    <row r="2851" ht="15.75" customHeight="1"/>
    <row r="2852" ht="15.75" customHeight="1"/>
    <row r="2853" ht="15.75" customHeight="1"/>
    <row r="2854" ht="15.75" customHeight="1"/>
    <row r="2855" ht="15.75" customHeight="1"/>
    <row r="2856" ht="15.75" customHeight="1"/>
    <row r="2857" ht="15.75" customHeight="1"/>
    <row r="2858" ht="15.75" customHeight="1"/>
    <row r="2859" ht="15.75" customHeight="1"/>
    <row r="2860" ht="15.75" customHeight="1"/>
    <row r="2861" ht="15.75" customHeight="1"/>
    <row r="2862" ht="15.75" customHeight="1"/>
    <row r="2863" ht="15.75" customHeight="1"/>
    <row r="2864" ht="15.75" customHeight="1"/>
    <row r="2865" ht="15.75" customHeight="1"/>
    <row r="2866" ht="15.75" customHeight="1"/>
    <row r="2867" ht="15.75" customHeight="1"/>
    <row r="2868" ht="15.75" customHeight="1"/>
    <row r="2869" ht="15.75" customHeight="1"/>
    <row r="2870" ht="15.75" customHeight="1"/>
    <row r="2871" ht="15.75" customHeight="1"/>
    <row r="2872" ht="15.75" customHeight="1"/>
    <row r="2873" ht="15.75" customHeight="1"/>
    <row r="2874" ht="15.75" customHeight="1"/>
    <row r="2875" ht="15.75" customHeight="1"/>
    <row r="2876" ht="15.75" customHeight="1"/>
    <row r="2877" ht="15.75" customHeight="1"/>
    <row r="2878" ht="15.75" customHeight="1"/>
    <row r="2879" ht="15.75" customHeight="1"/>
    <row r="2880" ht="15.75" customHeight="1"/>
    <row r="2881" ht="15.75" customHeight="1"/>
    <row r="2882" ht="15.75" customHeight="1"/>
    <row r="2883" ht="15.75" customHeight="1"/>
    <row r="2884" ht="15.75" customHeight="1"/>
    <row r="2885" ht="15.75" customHeight="1"/>
    <row r="2886" ht="15.75" customHeight="1"/>
    <row r="2887" ht="15.75" customHeight="1"/>
    <row r="2888" ht="15.75" customHeight="1"/>
    <row r="2889" ht="15.75" customHeight="1"/>
    <row r="2890" ht="15.75" customHeight="1"/>
    <row r="2891" ht="15.75" customHeight="1"/>
    <row r="2892" ht="15.75" customHeight="1"/>
    <row r="2893" ht="15.75" customHeight="1"/>
    <row r="2894" ht="15.75" customHeight="1"/>
    <row r="2895" ht="15.75" customHeight="1"/>
    <row r="2896" ht="15.75" customHeight="1"/>
    <row r="2897" ht="15.75" customHeight="1"/>
    <row r="2898" ht="15.75" customHeight="1"/>
    <row r="2899" ht="15.75" customHeight="1"/>
    <row r="2900" ht="15.75" customHeight="1"/>
    <row r="2901" ht="15.75" customHeight="1"/>
    <row r="2902" ht="15.75" customHeight="1"/>
    <row r="2903" ht="15.75" customHeight="1"/>
    <row r="2904" ht="15.75" customHeight="1"/>
    <row r="2905" ht="15.75" customHeight="1"/>
    <row r="2906" ht="15.75" customHeight="1"/>
    <row r="2907" ht="15.75" customHeight="1"/>
    <row r="2908" ht="15.75" customHeight="1"/>
    <row r="2909" ht="15.75" customHeight="1"/>
    <row r="2910" ht="15.75" customHeight="1"/>
    <row r="2911" ht="15.75" customHeight="1"/>
    <row r="2912" ht="15.75" customHeight="1"/>
    <row r="2913" ht="15.75" customHeight="1"/>
    <row r="2914" ht="15.75" customHeight="1"/>
    <row r="2915" ht="15.75" customHeight="1"/>
    <row r="2916" ht="15.75" customHeight="1"/>
    <row r="2917" ht="15.75" customHeight="1"/>
    <row r="2918" ht="15.75" customHeight="1"/>
    <row r="2919" ht="15.75" customHeight="1"/>
    <row r="2920" ht="15.75" customHeight="1"/>
    <row r="2921" ht="15.75" customHeight="1"/>
    <row r="2922" ht="15.75" customHeight="1"/>
    <row r="2923" ht="15.75" customHeight="1"/>
    <row r="2924" ht="15.75" customHeight="1"/>
    <row r="2925" ht="15.75" customHeight="1"/>
    <row r="2926" ht="15.75" customHeight="1"/>
    <row r="2927" ht="15.75" customHeight="1"/>
    <row r="2928" ht="15.75" customHeight="1"/>
    <row r="2929" ht="15.75" customHeight="1"/>
    <row r="2930" ht="15.75" customHeight="1"/>
    <row r="2931" ht="15.75" customHeight="1"/>
    <row r="2932" ht="15.75" customHeight="1"/>
    <row r="2933" ht="15.75" customHeight="1"/>
    <row r="2934" ht="15.75" customHeight="1"/>
    <row r="2935" ht="15.75" customHeight="1"/>
    <row r="2936" ht="15.75" customHeight="1"/>
    <row r="2937" ht="15.75" customHeight="1"/>
    <row r="2938" ht="15.75" customHeight="1"/>
    <row r="2939" ht="15.75" customHeight="1"/>
    <row r="2940" ht="15.75" customHeight="1"/>
    <row r="2941" ht="15.75" customHeight="1"/>
    <row r="2942" ht="15.75" customHeight="1"/>
    <row r="2943" ht="15.75" customHeight="1"/>
    <row r="2944" ht="15.75" customHeight="1"/>
    <row r="2945" ht="15.75" customHeight="1"/>
    <row r="2946" ht="15.75" customHeight="1"/>
    <row r="2947" ht="15.75" customHeight="1"/>
    <row r="2948" ht="15.75" customHeight="1"/>
    <row r="2949" ht="15.75" customHeight="1"/>
    <row r="2950" ht="15.75" customHeight="1"/>
    <row r="2951" ht="15.75" customHeight="1"/>
    <row r="2952" ht="15.75" customHeight="1"/>
    <row r="2953" ht="15.75" customHeight="1"/>
    <row r="2954" ht="15.75" customHeight="1"/>
    <row r="2955" ht="15.75" customHeight="1"/>
    <row r="2956" ht="15.75" customHeight="1"/>
    <row r="2957" ht="15.75" customHeight="1"/>
    <row r="2958" ht="15.75" customHeight="1"/>
    <row r="2959" ht="15.75" customHeight="1"/>
    <row r="2960" ht="15.75" customHeight="1"/>
    <row r="2961" ht="15.75" customHeight="1"/>
    <row r="2962" ht="15.75" customHeight="1"/>
    <row r="2963" ht="15.75" customHeight="1"/>
    <row r="2964" ht="15.75" customHeight="1"/>
    <row r="2965" ht="15.75" customHeight="1"/>
    <row r="2966" ht="15.75" customHeight="1"/>
    <row r="2967" ht="15.75" customHeight="1"/>
    <row r="2968" ht="15.75" customHeight="1"/>
    <row r="2969" ht="15.75" customHeight="1"/>
    <row r="2970" ht="15.75" customHeight="1"/>
    <row r="2971" ht="15.75" customHeight="1"/>
    <row r="2972" ht="15.75" customHeight="1"/>
    <row r="2973" ht="15.75" customHeight="1"/>
    <row r="2974" ht="15.75" customHeight="1"/>
    <row r="2975" ht="15.75" customHeight="1"/>
    <row r="2976" ht="15.75" customHeight="1"/>
    <row r="2977" ht="15.75" customHeight="1"/>
    <row r="2978" ht="15.75" customHeight="1"/>
    <row r="2979" ht="15.75" customHeight="1"/>
    <row r="2980" ht="15.75" customHeight="1"/>
    <row r="2981" ht="15.75" customHeight="1"/>
    <row r="2982" ht="15.75" customHeight="1"/>
    <row r="2983" ht="15.75" customHeight="1"/>
    <row r="2984" ht="15.75" customHeight="1"/>
    <row r="2985" ht="15.75" customHeight="1"/>
    <row r="2986" ht="15.75" customHeight="1"/>
    <row r="2987" ht="15.75" customHeight="1"/>
    <row r="2988" ht="15.75" customHeight="1"/>
    <row r="2989" ht="15.75" customHeight="1"/>
    <row r="2990" ht="15.75" customHeight="1"/>
    <row r="2991" ht="15.75" customHeight="1"/>
    <row r="2992" ht="15.75" customHeight="1"/>
    <row r="2993" ht="15.75" customHeight="1"/>
    <row r="2994" ht="15.75" customHeight="1"/>
    <row r="2995" ht="15.75" customHeight="1"/>
    <row r="2996" ht="15.75" customHeight="1"/>
    <row r="2997" ht="15.75" customHeight="1"/>
    <row r="2998" ht="15.75" customHeight="1"/>
    <row r="2999" ht="15.75" customHeight="1"/>
    <row r="3000" ht="15.75" customHeight="1"/>
    <row r="3001" ht="15.75" customHeight="1"/>
    <row r="3002" ht="15.75" customHeight="1"/>
    <row r="3003" ht="15.75" customHeight="1"/>
    <row r="3004" ht="15.75" customHeight="1"/>
    <row r="3005" ht="15.75" customHeight="1"/>
    <row r="3006" ht="15.75" customHeight="1"/>
    <row r="3007" ht="15.75" customHeight="1"/>
    <row r="3008" ht="15.75" customHeight="1"/>
    <row r="3009" ht="15.75" customHeight="1"/>
    <row r="3010" ht="15.75" customHeight="1"/>
    <row r="3011" ht="15.75" customHeight="1"/>
    <row r="3012" ht="15.75" customHeight="1"/>
    <row r="3013" ht="15.75" customHeight="1"/>
    <row r="3014" ht="15.75" customHeight="1"/>
    <row r="3015" ht="15.75" customHeight="1"/>
    <row r="3016" ht="15.75" customHeight="1"/>
    <row r="3017" ht="15.75" customHeight="1"/>
    <row r="3018" ht="15.75" customHeight="1"/>
    <row r="3019" ht="15.75" customHeight="1"/>
    <row r="3020" ht="15.75" customHeight="1"/>
    <row r="3021" ht="15.75" customHeight="1"/>
    <row r="3022" ht="15.75" customHeight="1"/>
    <row r="3023" ht="15.75" customHeight="1"/>
    <row r="3024" ht="15.75" customHeight="1"/>
    <row r="3025" ht="15.75" customHeight="1"/>
    <row r="3026" ht="15.75" customHeight="1"/>
    <row r="3027" ht="15.75" customHeight="1"/>
    <row r="3028" ht="15.75" customHeight="1"/>
    <row r="3029" ht="15.75" customHeight="1"/>
    <row r="3030" ht="15.75" customHeight="1"/>
    <row r="3031" ht="15.75" customHeight="1"/>
    <row r="3032" ht="15.75" customHeight="1"/>
    <row r="3033" ht="15.75" customHeight="1"/>
    <row r="3034" ht="15.75" customHeight="1"/>
    <row r="3035" ht="15.75" customHeight="1"/>
    <row r="3036" ht="15.75" customHeight="1"/>
    <row r="3037" ht="15.75" customHeight="1"/>
    <row r="3038" ht="15.75" customHeight="1"/>
    <row r="3039" ht="15.75" customHeight="1"/>
    <row r="3040" ht="15.75" customHeight="1"/>
    <row r="3041" ht="15.75" customHeight="1"/>
    <row r="3042" ht="15.75" customHeight="1"/>
    <row r="3043" ht="15.75" customHeight="1"/>
    <row r="3044" ht="15.75" customHeight="1"/>
    <row r="3045" ht="15.75" customHeight="1"/>
    <row r="3046" ht="15.75" customHeight="1"/>
    <row r="3047" ht="15.75" customHeight="1"/>
    <row r="3048" ht="15.75" customHeight="1"/>
    <row r="3049" ht="15.75" customHeight="1"/>
    <row r="3050" ht="15.75" customHeight="1"/>
    <row r="3051" ht="15.75" customHeight="1"/>
    <row r="3052" ht="15.75" customHeight="1"/>
    <row r="3053" ht="15.75" customHeight="1"/>
    <row r="3054" ht="15.75" customHeight="1"/>
    <row r="3055" ht="15.75" customHeight="1"/>
    <row r="3056" ht="15.75" customHeight="1"/>
    <row r="3057" ht="15.75" customHeight="1"/>
    <row r="3058" ht="15.75" customHeight="1"/>
    <row r="3059" ht="15.75" customHeight="1"/>
    <row r="3060" ht="15.75" customHeight="1"/>
    <row r="3061" ht="15.75" customHeight="1"/>
    <row r="3062" ht="15.75" customHeight="1"/>
    <row r="3063" ht="15.75" customHeight="1"/>
    <row r="3064" ht="15.75" customHeight="1"/>
    <row r="3065" ht="15.75" customHeight="1"/>
    <row r="3066" ht="15.75" customHeight="1"/>
    <row r="3067" ht="15.75" customHeight="1"/>
    <row r="3068" ht="15.75" customHeight="1"/>
    <row r="3069" ht="15.75" customHeight="1"/>
    <row r="3070" ht="15.75" customHeight="1"/>
    <row r="3071" ht="15.75" customHeight="1"/>
    <row r="3072" ht="15.75" customHeight="1"/>
    <row r="3073" ht="15.75" customHeight="1"/>
    <row r="3074" ht="15.75" customHeight="1"/>
    <row r="3075" ht="15.75" customHeight="1"/>
    <row r="3076" ht="15.75" customHeight="1"/>
    <row r="3077" ht="15.75" customHeight="1"/>
    <row r="3078" ht="15.75" customHeight="1"/>
    <row r="3079" ht="15.75" customHeight="1"/>
    <row r="3080" ht="15.75" customHeight="1"/>
    <row r="3081" ht="15.75" customHeight="1"/>
    <row r="3082" ht="15.75" customHeight="1"/>
    <row r="3083" ht="15.75" customHeight="1"/>
    <row r="3084" ht="15.75" customHeight="1"/>
    <row r="3085" ht="15.75" customHeight="1"/>
    <row r="3086" ht="15.75" customHeight="1"/>
    <row r="3087" ht="15.75" customHeight="1"/>
    <row r="3088" ht="15.75" customHeight="1"/>
    <row r="3089" ht="15.75" customHeight="1"/>
    <row r="3090" ht="15.75" customHeight="1"/>
    <row r="3091" ht="15.75" customHeight="1"/>
    <row r="3092" ht="15.75" customHeight="1"/>
    <row r="3093" ht="15.75" customHeight="1"/>
    <row r="3094" ht="15.75" customHeight="1"/>
    <row r="3095" ht="15.75" customHeight="1"/>
    <row r="3096" ht="15.75" customHeight="1"/>
    <row r="3097" ht="15.75" customHeight="1"/>
    <row r="3098" ht="15.75" customHeight="1"/>
    <row r="3099" ht="15.75" customHeight="1"/>
    <row r="3100" ht="15.75" customHeight="1"/>
    <row r="3101" ht="15.75" customHeight="1"/>
    <row r="3102" ht="15.75" customHeight="1"/>
    <row r="3103" ht="15.75" customHeight="1"/>
    <row r="3104" ht="15.75" customHeight="1"/>
    <row r="3105" ht="15.75" customHeight="1"/>
    <row r="3106" ht="15.75" customHeight="1"/>
    <row r="3107" ht="15.75" customHeight="1"/>
    <row r="3108" ht="15.75" customHeight="1"/>
    <row r="3109" ht="15.75" customHeight="1"/>
    <row r="3110" ht="15.75" customHeight="1"/>
    <row r="3111" ht="15.75" customHeight="1"/>
    <row r="3112" ht="15.75" customHeight="1"/>
    <row r="3113" ht="15.75" customHeight="1"/>
    <row r="3114" ht="15.75" customHeight="1"/>
    <row r="3115" ht="15.75" customHeight="1"/>
    <row r="3116" ht="15.75" customHeight="1"/>
    <row r="3117" ht="15.75" customHeight="1"/>
    <row r="3118" ht="15.75" customHeight="1"/>
    <row r="3119" ht="15.75" customHeight="1"/>
    <row r="3120" ht="15.75" customHeight="1"/>
    <row r="3121" ht="15.75" customHeight="1"/>
    <row r="3122" ht="15.75" customHeight="1"/>
    <row r="3123" ht="15.75" customHeight="1"/>
    <row r="3124" ht="15.75" customHeight="1"/>
    <row r="3125" ht="15.75" customHeight="1"/>
    <row r="3126" ht="15.75" customHeight="1"/>
    <row r="3127" ht="15.75" customHeight="1"/>
    <row r="3128" ht="15.75" customHeight="1"/>
    <row r="3129" ht="15.75" customHeight="1"/>
    <row r="3130" ht="15.75" customHeight="1"/>
    <row r="3131" ht="15.75" customHeight="1"/>
    <row r="3132" ht="15.75" customHeight="1"/>
    <row r="3133" ht="15.75" customHeight="1"/>
    <row r="3134" ht="15.75" customHeight="1"/>
    <row r="3135" ht="15.75" customHeight="1"/>
    <row r="3136" ht="15.75" customHeight="1"/>
    <row r="3137" ht="15.75" customHeight="1"/>
    <row r="3138" ht="15.75" customHeight="1"/>
    <row r="3139" ht="15.75" customHeight="1"/>
    <row r="3140" ht="15.75" customHeight="1"/>
    <row r="3141" ht="15.75" customHeight="1"/>
    <row r="3142" ht="15.75" customHeight="1"/>
    <row r="3143" ht="15.75" customHeight="1"/>
    <row r="3144" ht="15.75" customHeight="1"/>
    <row r="3145" ht="15.75" customHeight="1"/>
    <row r="3146" ht="15.75" customHeight="1"/>
    <row r="3147" ht="15.75" customHeight="1"/>
    <row r="3148" ht="15.75" customHeight="1"/>
    <row r="3149" ht="15.75" customHeight="1"/>
    <row r="3150" ht="15.75" customHeight="1"/>
    <row r="3151" ht="15.75" customHeight="1"/>
    <row r="3152" ht="15.75" customHeight="1"/>
    <row r="3153" ht="15.75" customHeight="1"/>
    <row r="3154" ht="15.75" customHeight="1"/>
    <row r="3155" ht="15.75" customHeight="1"/>
    <row r="3156" ht="15.75" customHeight="1"/>
    <row r="3157" ht="15.75" customHeight="1"/>
    <row r="3158" ht="15.75" customHeight="1"/>
    <row r="3159" ht="15.75" customHeight="1"/>
    <row r="3160" ht="15.75" customHeight="1"/>
    <row r="3161" ht="15.75" customHeight="1"/>
    <row r="3162" ht="15.75" customHeight="1"/>
    <row r="3163" ht="15.75" customHeight="1"/>
    <row r="3164" ht="15.75" customHeight="1"/>
    <row r="3165" ht="15.75" customHeight="1"/>
    <row r="3166" ht="15.75" customHeight="1"/>
    <row r="3167" ht="15.75" customHeight="1"/>
    <row r="3168" ht="15.75" customHeight="1"/>
    <row r="3169" ht="15.75" customHeight="1"/>
    <row r="3170" ht="15.75" customHeight="1"/>
    <row r="3171" ht="15.75" customHeight="1"/>
    <row r="3172" ht="15.75" customHeight="1"/>
    <row r="3173" ht="15.75" customHeight="1"/>
    <row r="3174" ht="15.75" customHeight="1"/>
    <row r="3175" ht="15.75" customHeight="1"/>
    <row r="3176" ht="15.75" customHeight="1"/>
    <row r="3177" ht="15.75" customHeight="1"/>
    <row r="3178" ht="15.75" customHeight="1"/>
    <row r="3179" ht="15.75" customHeight="1"/>
    <row r="3180" ht="15.75" customHeight="1"/>
    <row r="3181" ht="15.75" customHeight="1"/>
    <row r="3182" ht="15.75" customHeight="1"/>
    <row r="3183" ht="15.75" customHeight="1"/>
    <row r="3184" ht="15.75" customHeight="1"/>
    <row r="3185" ht="15.75" customHeight="1"/>
    <row r="3186" ht="15.75" customHeight="1"/>
    <row r="3187" ht="15.75" customHeight="1"/>
    <row r="3188" ht="15.75" customHeight="1"/>
    <row r="3189" ht="15.75" customHeight="1"/>
    <row r="3190" ht="15.75" customHeight="1"/>
    <row r="3191" ht="15.75" customHeight="1"/>
    <row r="3192" ht="15.75" customHeight="1"/>
    <row r="3193" ht="15.75" customHeight="1"/>
    <row r="3194" ht="15.75" customHeight="1"/>
    <row r="3195" ht="15.75" customHeight="1"/>
    <row r="3196" ht="15.75" customHeight="1"/>
    <row r="3197" ht="15.75" customHeight="1"/>
    <row r="3198" ht="15.75" customHeight="1"/>
    <row r="3199" ht="15.75" customHeight="1"/>
    <row r="3200" ht="15.75" customHeight="1"/>
    <row r="3201" ht="15.75" customHeight="1"/>
    <row r="3202" ht="15.75" customHeight="1"/>
    <row r="3203" ht="15.75" customHeight="1"/>
    <row r="3204" ht="15.75" customHeight="1"/>
    <row r="3205" ht="15.75" customHeight="1"/>
    <row r="3206" ht="15.75" customHeight="1"/>
    <row r="3207" ht="15.75" customHeight="1"/>
    <row r="3208" ht="15.75" customHeight="1"/>
    <row r="3209" ht="15.75" customHeight="1"/>
    <row r="3210" ht="15.75" customHeight="1"/>
    <row r="3211" ht="15.75" customHeight="1"/>
    <row r="3212" ht="15.75" customHeight="1"/>
    <row r="3213" ht="15.75" customHeight="1"/>
    <row r="3214" ht="15.75" customHeight="1"/>
    <row r="3215" ht="15.75" customHeight="1"/>
    <row r="3216" ht="15.75" customHeight="1"/>
    <row r="3217" ht="15.75" customHeight="1"/>
    <row r="3218" ht="15.75" customHeight="1"/>
    <row r="3219" ht="15.75" customHeight="1"/>
    <row r="3220" ht="15.75" customHeight="1"/>
    <row r="3221" ht="15.75" customHeight="1"/>
    <row r="3222" ht="15.75" customHeight="1"/>
    <row r="3223" ht="15.75" customHeight="1"/>
    <row r="3224" ht="15.75" customHeight="1"/>
    <row r="3225" ht="15.75" customHeight="1"/>
    <row r="3226" ht="15.75" customHeight="1"/>
    <row r="3227" ht="15.75" customHeight="1"/>
    <row r="3228" ht="15.75" customHeight="1"/>
    <row r="3229" ht="15.75" customHeight="1"/>
    <row r="3230" ht="15.75" customHeight="1"/>
    <row r="3231" ht="15.75" customHeight="1"/>
    <row r="3232" ht="15.75" customHeight="1"/>
    <row r="3233" ht="15.75" customHeight="1"/>
    <row r="3234" ht="15.75" customHeight="1"/>
    <row r="3235" ht="15.75" customHeight="1"/>
    <row r="3236" ht="15.75" customHeight="1"/>
    <row r="3237" ht="15.75" customHeight="1"/>
    <row r="3238" ht="15.75" customHeight="1"/>
    <row r="3239" ht="15.75" customHeight="1"/>
    <row r="3240" ht="15.75" customHeight="1"/>
    <row r="3241" ht="15.75" customHeight="1"/>
    <row r="3242" ht="15.75" customHeight="1"/>
    <row r="3243" ht="15.75" customHeight="1"/>
    <row r="3244" ht="15.75" customHeight="1"/>
    <row r="3245" ht="15.75" customHeight="1"/>
    <row r="3246" ht="15.75" customHeight="1"/>
    <row r="3247" ht="15.75" customHeight="1"/>
    <row r="3248" ht="15.75" customHeight="1"/>
    <row r="3249" ht="15.75" customHeight="1"/>
    <row r="3250" ht="15.75" customHeight="1"/>
    <row r="3251" ht="15.75" customHeight="1"/>
    <row r="3252" ht="15.75" customHeight="1"/>
    <row r="3253" ht="15.75" customHeight="1"/>
    <row r="3254" ht="15.75" customHeight="1"/>
    <row r="3255" ht="15.75" customHeight="1"/>
    <row r="3256" ht="15.75" customHeight="1"/>
    <row r="3257" ht="15.75" customHeight="1"/>
    <row r="3258" ht="15.75" customHeight="1"/>
    <row r="3259" ht="15.75" customHeight="1"/>
    <row r="3260" ht="15.75" customHeight="1"/>
    <row r="3261" ht="15.75" customHeight="1"/>
    <row r="3262" ht="15.75" customHeight="1"/>
    <row r="3263" ht="15.75" customHeight="1"/>
    <row r="3264" ht="15.75" customHeight="1"/>
    <row r="3265" ht="15.75" customHeight="1"/>
    <row r="3266" ht="15.75" customHeight="1"/>
    <row r="3267" ht="15.75" customHeight="1"/>
    <row r="3268" ht="15.75" customHeight="1"/>
    <row r="3269" ht="15.75" customHeight="1"/>
    <row r="3270" ht="15.75" customHeight="1"/>
    <row r="3271" ht="15.75" customHeight="1"/>
    <row r="3272" ht="15.75" customHeight="1"/>
    <row r="3273" ht="15.75" customHeight="1"/>
    <row r="3274" ht="15.75" customHeight="1"/>
    <row r="3275" ht="15.75" customHeight="1"/>
    <row r="3276" ht="15.75" customHeight="1"/>
    <row r="3277" ht="15.75" customHeight="1"/>
    <row r="3278" ht="15.75" customHeight="1"/>
    <row r="3279" ht="15.75" customHeight="1"/>
    <row r="3280" ht="15.75" customHeight="1"/>
    <row r="3281" ht="15.75" customHeight="1"/>
    <row r="3282" ht="15.75" customHeight="1"/>
    <row r="3283" ht="15.75" customHeight="1"/>
    <row r="3284" ht="15.75" customHeight="1"/>
    <row r="3285" ht="15.75" customHeight="1"/>
    <row r="3286" ht="15.75" customHeight="1"/>
    <row r="3287" ht="15.75" customHeight="1"/>
    <row r="3288" ht="15.75" customHeight="1"/>
    <row r="3289" ht="15.75" customHeight="1"/>
    <row r="3290" ht="15.75" customHeight="1"/>
    <row r="3291" ht="15.75" customHeight="1"/>
    <row r="3292" ht="15.75" customHeight="1"/>
    <row r="3293" ht="15.75" customHeight="1"/>
    <row r="3294" ht="15.75" customHeight="1"/>
    <row r="3295" ht="15.75" customHeight="1"/>
    <row r="3296" ht="15.75" customHeight="1"/>
    <row r="3297" ht="15.75" customHeight="1"/>
    <row r="3298" ht="15.75" customHeight="1"/>
    <row r="3299" ht="15.75" customHeight="1"/>
    <row r="3300" ht="15.75" customHeight="1"/>
    <row r="3301" ht="15.75" customHeight="1"/>
    <row r="3302" ht="15.75" customHeight="1"/>
    <row r="3303" ht="15.75" customHeight="1"/>
    <row r="3304" ht="15.75" customHeight="1"/>
    <row r="3305" ht="15.75" customHeight="1"/>
    <row r="3306" ht="15.75" customHeight="1"/>
    <row r="3307" ht="15.75" customHeight="1"/>
    <row r="3308" ht="15.75" customHeight="1"/>
    <row r="3309" ht="15.75" customHeight="1"/>
    <row r="3310" ht="15.75" customHeight="1"/>
    <row r="3311" ht="15.75" customHeight="1"/>
    <row r="3312" ht="15.75" customHeight="1"/>
    <row r="3313" ht="15.75" customHeight="1"/>
    <row r="3314" ht="15.75" customHeight="1"/>
    <row r="3315" ht="15.75" customHeight="1"/>
    <row r="3316" ht="15.75" customHeight="1"/>
    <row r="3317" ht="15.75" customHeight="1"/>
    <row r="3318" ht="15.75" customHeight="1"/>
    <row r="3319" ht="15.75" customHeight="1"/>
    <row r="3320" ht="15.75" customHeight="1"/>
    <row r="3321" ht="15.75" customHeight="1"/>
    <row r="3322" ht="15.75" customHeight="1"/>
    <row r="3323" ht="15.75" customHeight="1"/>
    <row r="3324" ht="15.75" customHeight="1"/>
    <row r="3325" ht="15.75" customHeight="1"/>
    <row r="3326" ht="15.75" customHeight="1"/>
    <row r="3327" ht="15.75" customHeight="1"/>
    <row r="3328" ht="15.75" customHeight="1"/>
    <row r="3329" ht="15.75" customHeight="1"/>
    <row r="3330" ht="15.75" customHeight="1"/>
    <row r="3331" ht="15.75" customHeight="1"/>
    <row r="3332" ht="15.75" customHeight="1"/>
    <row r="3333" ht="15.75" customHeight="1"/>
    <row r="3334" ht="15.75" customHeight="1"/>
    <row r="3335" ht="15.75" customHeight="1"/>
    <row r="3336" ht="15.75" customHeight="1"/>
    <row r="3337" ht="15.75" customHeight="1"/>
    <row r="3338" ht="15.75" customHeight="1"/>
    <row r="3339" ht="15.75" customHeight="1"/>
    <row r="3340" ht="15.75" customHeight="1"/>
    <row r="3341" ht="15.75" customHeight="1"/>
    <row r="3342" ht="15.75" customHeight="1"/>
    <row r="3343" ht="15.75" customHeight="1"/>
    <row r="3344" ht="15.75" customHeight="1"/>
    <row r="3345" ht="15.75" customHeight="1"/>
    <row r="3346" ht="15.75" customHeight="1"/>
    <row r="3347" ht="15.75" customHeight="1"/>
    <row r="3348" ht="15.75" customHeight="1"/>
    <row r="3349" ht="15.75" customHeight="1"/>
    <row r="3350" ht="15.75" customHeight="1"/>
    <row r="3351" ht="15.75" customHeight="1"/>
    <row r="3352" ht="15.75" customHeight="1"/>
    <row r="3353" ht="15.75" customHeight="1"/>
    <row r="3354" ht="15.75" customHeight="1"/>
    <row r="3355" ht="15.75" customHeight="1"/>
    <row r="3356" ht="15.75" customHeight="1"/>
    <row r="3357" ht="15.75" customHeight="1"/>
    <row r="3358" ht="15.75" customHeight="1"/>
    <row r="3359" ht="15.75" customHeight="1"/>
    <row r="3360" ht="15.75" customHeight="1"/>
    <row r="3361" ht="15.75" customHeight="1"/>
    <row r="3362" ht="15.75" customHeight="1"/>
    <row r="3363" ht="15.75" customHeight="1"/>
    <row r="3364" ht="15.75" customHeight="1"/>
    <row r="3365" ht="15.75" customHeight="1"/>
    <row r="3366" ht="15.75" customHeight="1"/>
    <row r="3367" ht="15.75" customHeight="1"/>
    <row r="3368" ht="15.75" customHeight="1"/>
    <row r="3369" ht="15.75" customHeight="1"/>
    <row r="3370" ht="15.75" customHeight="1"/>
    <row r="3371" ht="15.75" customHeight="1"/>
    <row r="3372" ht="15.75" customHeight="1"/>
    <row r="3373" ht="15.75" customHeight="1"/>
    <row r="3374" ht="15.75" customHeight="1"/>
    <row r="3375" ht="15.75" customHeight="1"/>
    <row r="3376" ht="15.75" customHeight="1"/>
    <row r="3377" ht="15.75" customHeight="1"/>
    <row r="3378" ht="15.75" customHeight="1"/>
    <row r="3379" ht="15.75" customHeight="1"/>
    <row r="3380" ht="15.75" customHeight="1"/>
    <row r="3381" ht="15.75" customHeight="1"/>
    <row r="3382" ht="15.75" customHeight="1"/>
    <row r="3383" ht="15.75" customHeight="1"/>
    <row r="3384" ht="15.75" customHeight="1"/>
    <row r="3385" ht="15.75" customHeight="1"/>
    <row r="3386" ht="15.75" customHeight="1"/>
    <row r="3387" ht="15.75" customHeight="1"/>
    <row r="3388" ht="15.75" customHeight="1"/>
    <row r="3389" ht="15.75" customHeight="1"/>
    <row r="3390" ht="15.75" customHeight="1"/>
    <row r="3391" ht="15.75" customHeight="1"/>
    <row r="3392" ht="15.75" customHeight="1"/>
    <row r="3393" ht="15.75" customHeight="1"/>
    <row r="3394" ht="15.75" customHeight="1"/>
    <row r="3395" ht="15.75" customHeight="1"/>
    <row r="3396" ht="15.75" customHeight="1"/>
    <row r="3397" ht="15.75" customHeight="1"/>
    <row r="3398" ht="15.75" customHeight="1"/>
    <row r="3399" ht="15.75" customHeight="1"/>
    <row r="3400" ht="15.75" customHeight="1"/>
    <row r="3401" ht="15.75" customHeight="1"/>
    <row r="3402" ht="15.75" customHeight="1"/>
    <row r="3403" ht="15.75" customHeight="1"/>
    <row r="3404" ht="15.75" customHeight="1"/>
    <row r="3405" ht="15.75" customHeight="1"/>
    <row r="3406" ht="15.75" customHeight="1"/>
    <row r="3407" ht="15.75" customHeight="1"/>
    <row r="3408" ht="15.75" customHeight="1"/>
    <row r="3409" ht="15.75" customHeight="1"/>
    <row r="3410" ht="15.75" customHeight="1"/>
    <row r="3411" ht="15.75" customHeight="1"/>
    <row r="3412" ht="15.75" customHeight="1"/>
    <row r="3413" ht="15.75" customHeight="1"/>
    <row r="3414" ht="15.75" customHeight="1"/>
    <row r="3415" ht="15.75" customHeight="1"/>
    <row r="3416" ht="15.75" customHeight="1"/>
    <row r="3417" ht="15.75" customHeight="1"/>
    <row r="3418" ht="15.75" customHeight="1"/>
    <row r="3419" ht="15.75" customHeight="1"/>
    <row r="3420" ht="15.75" customHeight="1"/>
    <row r="3421" ht="15.75" customHeight="1"/>
    <row r="3422" ht="15.75" customHeight="1"/>
    <row r="3423" ht="15.75" customHeight="1"/>
    <row r="3424" ht="15.75" customHeight="1"/>
    <row r="3425" ht="15.75" customHeight="1"/>
    <row r="3426" ht="15.75" customHeight="1"/>
    <row r="3427" ht="15.75" customHeight="1"/>
    <row r="3428" ht="15.75" customHeight="1"/>
    <row r="3429" ht="15.75" customHeight="1"/>
    <row r="3430" ht="15.75" customHeight="1"/>
    <row r="3431" ht="15.75" customHeight="1"/>
    <row r="3432" ht="15.75" customHeight="1"/>
    <row r="3433" ht="15.75" customHeight="1"/>
    <row r="3434" ht="15.75" customHeight="1"/>
    <row r="3435" ht="15.75" customHeight="1"/>
    <row r="3436" ht="15.75" customHeight="1"/>
    <row r="3437" ht="15.75" customHeight="1"/>
    <row r="3438" ht="15.75" customHeight="1"/>
    <row r="3439" ht="15.75" customHeight="1"/>
    <row r="3440" ht="15.75" customHeight="1"/>
    <row r="3441" ht="15.75" customHeight="1"/>
    <row r="3442" ht="15.75" customHeight="1"/>
    <row r="3443" ht="15.75" customHeight="1"/>
    <row r="3444" ht="15.75" customHeight="1"/>
    <row r="3445" ht="15.75" customHeight="1"/>
    <row r="3446" ht="15.75" customHeight="1"/>
    <row r="3447" ht="15.75" customHeight="1"/>
    <row r="3448" ht="15.75" customHeight="1"/>
    <row r="3449" ht="15.75" customHeight="1"/>
    <row r="3450" ht="15.75" customHeight="1"/>
    <row r="3451" ht="15.75" customHeight="1"/>
    <row r="3452" ht="15.75" customHeight="1"/>
    <row r="3453" ht="15.75" customHeight="1"/>
    <row r="3454" ht="15.75" customHeight="1"/>
    <row r="3455" ht="15.75" customHeight="1"/>
    <row r="3456" ht="15.75" customHeight="1"/>
    <row r="3457" ht="15.75" customHeight="1"/>
    <row r="3458" ht="15.75" customHeight="1"/>
    <row r="3459" ht="15.75" customHeight="1"/>
    <row r="3460" ht="15.75" customHeight="1"/>
    <row r="3461" ht="15.75" customHeight="1"/>
    <row r="3462" ht="15.75" customHeight="1"/>
    <row r="3463" ht="15.75" customHeight="1"/>
    <row r="3464" ht="15.75" customHeight="1"/>
    <row r="3465" ht="15.75" customHeight="1"/>
    <row r="3466" ht="15.75" customHeight="1"/>
    <row r="3467" ht="15.75" customHeight="1"/>
    <row r="3468" ht="15.75" customHeight="1"/>
    <row r="3469" ht="15.75" customHeight="1"/>
    <row r="3470" ht="15.75" customHeight="1"/>
    <row r="3471" ht="15.75" customHeight="1"/>
    <row r="3472" ht="15.75" customHeight="1"/>
    <row r="3473" ht="15.75" customHeight="1"/>
    <row r="3474" ht="15.75" customHeight="1"/>
    <row r="3475" ht="15.75" customHeight="1"/>
    <row r="3476" ht="15.75" customHeight="1"/>
    <row r="3477" ht="15.75" customHeight="1"/>
    <row r="3478" ht="15.75" customHeight="1"/>
    <row r="3479" ht="15.75" customHeight="1"/>
    <row r="3480" ht="15.75" customHeight="1"/>
    <row r="3481" ht="15.75" customHeight="1"/>
    <row r="3482" ht="15.75" customHeight="1"/>
    <row r="3483" ht="15.75" customHeight="1"/>
    <row r="3484" ht="15.75" customHeight="1"/>
    <row r="3485" ht="15.75" customHeight="1"/>
    <row r="3486" ht="15.75" customHeight="1"/>
    <row r="3487" ht="15.75" customHeight="1"/>
    <row r="3488" ht="15.75" customHeight="1"/>
    <row r="3489" ht="15.75" customHeight="1"/>
    <row r="3490" ht="15.75" customHeight="1"/>
    <row r="3491" ht="15.75" customHeight="1"/>
    <row r="3492" ht="15.75" customHeight="1"/>
    <row r="3493" ht="15.75" customHeight="1"/>
    <row r="3494" ht="15.75" customHeight="1"/>
    <row r="3495" ht="15.75" customHeight="1"/>
    <row r="3496" ht="15.75" customHeight="1"/>
    <row r="3497" ht="15.75" customHeight="1"/>
    <row r="3498" ht="15.75" customHeight="1"/>
    <row r="3499" ht="15.75" customHeight="1"/>
    <row r="3500" ht="15.75" customHeight="1"/>
    <row r="3501" ht="15.75" customHeight="1"/>
    <row r="3502" ht="15.75" customHeight="1"/>
    <row r="3503" ht="15.75" customHeight="1"/>
    <row r="3504" ht="15.75" customHeight="1"/>
    <row r="3505" ht="15.75" customHeight="1"/>
    <row r="3506" ht="15.75" customHeight="1"/>
    <row r="3507" ht="15.75" customHeight="1"/>
    <row r="3508" ht="15.75" customHeight="1"/>
    <row r="3509" ht="15.75" customHeight="1"/>
    <row r="3510" ht="15.75" customHeight="1"/>
    <row r="3511" ht="15.75" customHeight="1"/>
    <row r="3512" ht="15.75" customHeight="1"/>
    <row r="3513" ht="15.75" customHeight="1"/>
    <row r="3514" ht="15.75" customHeight="1"/>
    <row r="3515" ht="15.75" customHeight="1"/>
    <row r="3516" ht="15.75" customHeight="1"/>
    <row r="3517" ht="15.75" customHeight="1"/>
    <row r="3518" ht="15.75" customHeight="1"/>
    <row r="3519" ht="15.75" customHeight="1"/>
    <row r="3520" ht="15.75" customHeight="1"/>
    <row r="3521" ht="15.75" customHeight="1"/>
    <row r="3522" ht="15.75" customHeight="1"/>
    <row r="3523" ht="15.75" customHeight="1"/>
    <row r="3524" ht="15.75" customHeight="1"/>
    <row r="3525" ht="15.75" customHeight="1"/>
    <row r="3526" ht="15.75" customHeight="1"/>
    <row r="3527" ht="15.75" customHeight="1"/>
    <row r="3528" ht="15.75" customHeight="1"/>
    <row r="3529" ht="15.75" customHeight="1"/>
    <row r="3530" ht="15.75" customHeight="1"/>
    <row r="3531" ht="15.75" customHeight="1"/>
    <row r="3532" ht="15.75" customHeight="1"/>
    <row r="3533" ht="15.75" customHeight="1"/>
    <row r="3534" ht="15.75" customHeight="1"/>
    <row r="3535" ht="15.75" customHeight="1"/>
    <row r="3536" ht="15.75" customHeight="1"/>
    <row r="3537" ht="15.75" customHeight="1"/>
    <row r="3538" ht="15.75" customHeight="1"/>
    <row r="3539" ht="15.75" customHeight="1"/>
    <row r="3540" ht="15.75" customHeight="1"/>
    <row r="3541" ht="15.75" customHeight="1"/>
    <row r="3542" ht="15.75" customHeight="1"/>
    <row r="3543" ht="15.75" customHeight="1"/>
    <row r="3544" ht="15.75" customHeight="1"/>
    <row r="3545" ht="15.75" customHeight="1"/>
    <row r="3546" ht="15.75" customHeight="1"/>
    <row r="3547" ht="15.75" customHeight="1"/>
    <row r="3548" ht="15.75" customHeight="1"/>
    <row r="3549" ht="15.75" customHeight="1"/>
    <row r="3550" ht="15.75" customHeight="1"/>
    <row r="3551" ht="15.75" customHeight="1"/>
    <row r="3552" ht="15.75" customHeight="1"/>
    <row r="3553" ht="15.75" customHeight="1"/>
    <row r="3554" ht="15.75" customHeight="1"/>
    <row r="3555" ht="15.75" customHeight="1"/>
    <row r="3556" ht="15.75" customHeight="1"/>
    <row r="3557" ht="15.75" customHeight="1"/>
    <row r="3558" ht="15.75" customHeight="1"/>
    <row r="3559" ht="15.75" customHeight="1"/>
    <row r="3560" ht="15.75" customHeight="1"/>
    <row r="3561" ht="15.75" customHeight="1"/>
    <row r="3562" ht="15.75" customHeight="1"/>
    <row r="3563" ht="15.75" customHeight="1"/>
    <row r="3564" ht="15.75" customHeight="1"/>
    <row r="3565" ht="15.75" customHeight="1"/>
    <row r="3566" ht="15.75" customHeight="1"/>
    <row r="3567" ht="15.75" customHeight="1"/>
    <row r="3568" ht="15.75" customHeight="1"/>
    <row r="3569" ht="15.75" customHeight="1"/>
    <row r="3570" ht="15.75" customHeight="1"/>
    <row r="3571" ht="15.75" customHeight="1"/>
    <row r="3572" ht="15.75" customHeight="1"/>
    <row r="3573" ht="15.75" customHeight="1"/>
    <row r="3574" ht="15.75" customHeight="1"/>
    <row r="3575" ht="15.75" customHeight="1"/>
    <row r="3576" ht="15.75" customHeight="1"/>
    <row r="3577" ht="15.75" customHeight="1"/>
    <row r="3578" ht="15.75" customHeight="1"/>
    <row r="3579" ht="15.75" customHeight="1"/>
    <row r="3580" ht="15.75" customHeight="1"/>
    <row r="3581" ht="15.75" customHeight="1"/>
    <row r="3582" ht="15.75" customHeight="1"/>
    <row r="3583" ht="15.75" customHeight="1"/>
    <row r="3584" ht="15.75" customHeight="1"/>
    <row r="3585" ht="15.75" customHeight="1"/>
    <row r="3586" ht="15.75" customHeight="1"/>
    <row r="3587" ht="15.75" customHeight="1"/>
    <row r="3588" ht="15.75" customHeight="1"/>
    <row r="3589" ht="15.75" customHeight="1"/>
    <row r="3590" ht="15.75" customHeight="1"/>
    <row r="3591" ht="15.75" customHeight="1"/>
    <row r="3592" ht="15.75" customHeight="1"/>
    <row r="3593" ht="15.75" customHeight="1"/>
    <row r="3594" ht="15.75" customHeight="1"/>
    <row r="3595" ht="15.75" customHeight="1"/>
    <row r="3596" ht="15.75" customHeight="1"/>
    <row r="3597" ht="15.75" customHeight="1"/>
    <row r="3598" ht="15.75" customHeight="1"/>
    <row r="3599" ht="15.75" customHeight="1"/>
    <row r="3600" ht="15.75" customHeight="1"/>
    <row r="3601" ht="15.75" customHeight="1"/>
    <row r="3602" ht="15.75" customHeight="1"/>
    <row r="3603" ht="15.75" customHeight="1"/>
    <row r="3604" ht="15.75" customHeight="1"/>
    <row r="3605" ht="15.75" customHeight="1"/>
    <row r="3606" ht="15.75" customHeight="1"/>
    <row r="3607" ht="15.75" customHeight="1"/>
    <row r="3608" ht="15.75" customHeight="1"/>
    <row r="3609" ht="15.75" customHeight="1"/>
    <row r="3610" ht="15.75" customHeight="1"/>
    <row r="3611" ht="15.75" customHeight="1"/>
    <row r="3612" ht="15.75" customHeight="1"/>
    <row r="3613" ht="15.75" customHeight="1"/>
    <row r="3614" ht="15.75" customHeight="1"/>
    <row r="3615" ht="15.75" customHeight="1"/>
    <row r="3616" ht="15.75" customHeight="1"/>
    <row r="3617" ht="15.75" customHeight="1"/>
    <row r="3618" ht="15.75" customHeight="1"/>
    <row r="3619" ht="15.75" customHeight="1"/>
    <row r="3620" ht="15.75" customHeight="1"/>
    <row r="3621" ht="15.75" customHeight="1"/>
    <row r="3622" ht="15.75" customHeight="1"/>
    <row r="3623" ht="15.75" customHeight="1"/>
    <row r="3624" ht="15.75" customHeight="1"/>
    <row r="3625" ht="15.75" customHeight="1"/>
    <row r="3626" ht="15.75" customHeight="1"/>
    <row r="3627" ht="15.75" customHeight="1"/>
    <row r="3628" ht="15.75" customHeight="1"/>
    <row r="3629" ht="15.75" customHeight="1"/>
    <row r="3630" ht="15.75" customHeight="1"/>
    <row r="3631" ht="15.75" customHeight="1"/>
    <row r="3632" ht="15.75" customHeight="1"/>
    <row r="3633" ht="15.75" customHeight="1"/>
    <row r="3634" ht="15.75" customHeight="1"/>
    <row r="3635" ht="15.75" customHeight="1"/>
    <row r="3636" ht="15.75" customHeight="1"/>
    <row r="3637" ht="15.75" customHeight="1"/>
    <row r="3638" ht="15.75" customHeight="1"/>
    <row r="3639" ht="15.75" customHeight="1"/>
    <row r="3640" ht="15.75" customHeight="1"/>
    <row r="3641" ht="15.75" customHeight="1"/>
    <row r="3642" ht="15.75" customHeight="1"/>
    <row r="3643" ht="15.75" customHeight="1"/>
    <row r="3644" ht="15.75" customHeight="1"/>
    <row r="3645" ht="15.75" customHeight="1"/>
    <row r="3646" ht="15.75" customHeight="1"/>
    <row r="3647" ht="15.75" customHeight="1"/>
    <row r="3648" ht="15.75" customHeight="1"/>
    <row r="3649" ht="15.75" customHeight="1"/>
    <row r="3650" ht="15.75" customHeight="1"/>
    <row r="3651" ht="15.75" customHeight="1"/>
    <row r="3652" ht="15.75" customHeight="1"/>
    <row r="3653" ht="15.75" customHeight="1"/>
    <row r="3654" ht="15.75" customHeight="1"/>
    <row r="3655" ht="15.75" customHeight="1"/>
    <row r="3656" ht="15.75" customHeight="1"/>
    <row r="3657" ht="15.75" customHeight="1"/>
    <row r="3658" ht="15.75" customHeight="1"/>
    <row r="3659" ht="15.75" customHeight="1"/>
    <row r="3660" ht="15.75" customHeight="1"/>
    <row r="3661" ht="15.75" customHeight="1"/>
    <row r="3662" ht="15.75" customHeight="1"/>
    <row r="3663" ht="15.75" customHeight="1"/>
    <row r="3664" ht="15.75" customHeight="1"/>
    <row r="3665" ht="15.75" customHeight="1"/>
    <row r="3666" ht="15.75" customHeight="1"/>
    <row r="3667" ht="15.75" customHeight="1"/>
    <row r="3668" ht="15.75" customHeight="1"/>
    <row r="3669" ht="15.75" customHeight="1"/>
    <row r="3670" ht="15.75" customHeight="1"/>
    <row r="3671" ht="15.75" customHeight="1"/>
    <row r="3672" ht="15.75" customHeight="1"/>
    <row r="3673" ht="15.75" customHeight="1"/>
    <row r="3674" ht="15.75" customHeight="1"/>
    <row r="3675" ht="15.75" customHeight="1"/>
    <row r="3676" ht="15.75" customHeight="1"/>
    <row r="3677" ht="15.75" customHeight="1"/>
    <row r="3678" ht="15.75" customHeight="1"/>
    <row r="3679" ht="15.75" customHeight="1"/>
    <row r="3680" ht="15.75" customHeight="1"/>
    <row r="3681" ht="15.75" customHeight="1"/>
    <row r="3682" ht="15.75" customHeight="1"/>
    <row r="3683" ht="15.75" customHeight="1"/>
    <row r="3684" ht="15.75" customHeight="1"/>
    <row r="3685" ht="15.75" customHeight="1"/>
    <row r="3686" ht="15.75" customHeight="1"/>
    <row r="3687" ht="15.75" customHeight="1"/>
    <row r="3688" ht="15.75" customHeight="1"/>
    <row r="3689" ht="15.75" customHeight="1"/>
    <row r="3690" ht="15.75" customHeight="1"/>
    <row r="3691" ht="15.75" customHeight="1"/>
    <row r="3692" ht="15.75" customHeight="1"/>
    <row r="3693" ht="15.75" customHeight="1"/>
    <row r="3694" ht="15.75" customHeight="1"/>
    <row r="3695" ht="15.75" customHeight="1"/>
    <row r="3696" ht="15.75" customHeight="1"/>
    <row r="3697" ht="15.75" customHeight="1"/>
    <row r="3698" ht="15.75" customHeight="1"/>
    <row r="3699" ht="15.75" customHeight="1"/>
    <row r="3700" ht="15.75" customHeight="1"/>
    <row r="3701" ht="15.75" customHeight="1"/>
    <row r="3702" ht="15.75" customHeight="1"/>
    <row r="3703" ht="15.75" customHeight="1"/>
    <row r="3704" ht="15.75" customHeight="1"/>
    <row r="3705" ht="15.75" customHeight="1"/>
    <row r="3706" ht="15.75" customHeight="1"/>
    <row r="3707" ht="15.75" customHeight="1"/>
    <row r="3708" ht="15.75" customHeight="1"/>
    <row r="3709" ht="15.75" customHeight="1"/>
    <row r="3710" ht="15.75" customHeight="1"/>
    <row r="3711" ht="15.75" customHeight="1"/>
    <row r="3712" ht="15.75" customHeight="1"/>
    <row r="3713" ht="15.75" customHeight="1"/>
    <row r="3714" ht="15.75" customHeight="1"/>
    <row r="3715" ht="15.75" customHeight="1"/>
    <row r="3716" ht="15.75" customHeight="1"/>
    <row r="3717" ht="15.75" customHeight="1"/>
    <row r="3718" ht="15.75" customHeight="1"/>
    <row r="3719" ht="15.75" customHeight="1"/>
    <row r="3720" ht="15.75" customHeight="1"/>
    <row r="3721" ht="15.75" customHeight="1"/>
    <row r="3722" ht="15.75" customHeight="1"/>
    <row r="3723" ht="15.75" customHeight="1"/>
    <row r="3724" ht="15.75" customHeight="1"/>
    <row r="3725" ht="15.75" customHeight="1"/>
    <row r="3726" ht="15.75" customHeight="1"/>
    <row r="3727" ht="15.75" customHeight="1"/>
    <row r="3728" ht="15.75" customHeight="1"/>
    <row r="3729" ht="15.75" customHeight="1"/>
    <row r="3730" ht="15.75" customHeight="1"/>
    <row r="3731" ht="15.75" customHeight="1"/>
    <row r="3732" ht="15.75" customHeight="1"/>
    <row r="3733" ht="15.75" customHeight="1"/>
    <row r="3734" ht="15.75" customHeight="1"/>
    <row r="3735" ht="15.75" customHeight="1"/>
    <row r="3736" ht="15.75" customHeight="1"/>
    <row r="3737" ht="15.75" customHeight="1"/>
    <row r="3738" ht="15.75" customHeight="1"/>
    <row r="3739" ht="15.75" customHeight="1"/>
    <row r="3740" ht="15.75" customHeight="1"/>
    <row r="3741" ht="15.75" customHeight="1"/>
    <row r="3742" ht="15.75" customHeight="1"/>
    <row r="3743" ht="15.75" customHeight="1"/>
    <row r="3744" ht="15.75" customHeight="1"/>
    <row r="3745" ht="15.75" customHeight="1"/>
    <row r="3746" ht="15.75" customHeight="1"/>
    <row r="3747" ht="15.75" customHeight="1"/>
    <row r="3748" ht="15.75" customHeight="1"/>
    <row r="3749" ht="15.75" customHeight="1"/>
    <row r="3750" ht="15.75" customHeight="1"/>
    <row r="3751" ht="15.75" customHeight="1"/>
    <row r="3752" ht="15.75" customHeight="1"/>
    <row r="3753" ht="15.75" customHeight="1"/>
    <row r="3754" ht="15.75" customHeight="1"/>
    <row r="3755" ht="15.75" customHeight="1"/>
    <row r="3756" ht="15.75" customHeight="1"/>
    <row r="3757" ht="15.75" customHeight="1"/>
    <row r="3758" ht="15.75" customHeight="1"/>
    <row r="3759" ht="15.75" customHeight="1"/>
    <row r="3760" ht="15.75" customHeight="1"/>
    <row r="3761" ht="15.75" customHeight="1"/>
    <row r="3762" ht="15.75" customHeight="1"/>
    <row r="3763" ht="15.75" customHeight="1"/>
    <row r="3764" ht="15.75" customHeight="1"/>
    <row r="3765" ht="15.75" customHeight="1"/>
    <row r="3766" ht="15.75" customHeight="1"/>
    <row r="3767" ht="15.75" customHeight="1"/>
    <row r="3768" ht="15.75" customHeight="1"/>
    <row r="3769" ht="15.75" customHeight="1"/>
    <row r="3770" ht="15.75" customHeight="1"/>
    <row r="3771" ht="15.75" customHeight="1"/>
    <row r="3772" ht="15.75" customHeight="1"/>
    <row r="3773" ht="15.75" customHeight="1"/>
    <row r="3774" ht="15.75" customHeight="1"/>
    <row r="3775" ht="15.75" customHeight="1"/>
    <row r="3776" ht="15.75" customHeight="1"/>
    <row r="3777" ht="15.75" customHeight="1"/>
    <row r="3778" ht="15.75" customHeight="1"/>
    <row r="3779" ht="15.75" customHeight="1"/>
    <row r="3780" ht="15.75" customHeight="1"/>
    <row r="3781" ht="15.75" customHeight="1"/>
    <row r="3782" ht="15.75" customHeight="1"/>
    <row r="3783" ht="15.75" customHeight="1"/>
    <row r="3784" ht="15.75" customHeight="1"/>
    <row r="3785" ht="15.75" customHeight="1"/>
    <row r="3786" ht="15.75" customHeight="1"/>
    <row r="3787" ht="15.75" customHeight="1"/>
    <row r="3788" ht="15.75" customHeight="1"/>
    <row r="3789" ht="15.75" customHeight="1"/>
    <row r="3790" ht="15.75" customHeight="1"/>
    <row r="3791" ht="15.75" customHeight="1"/>
    <row r="3792" ht="15.75" customHeight="1"/>
    <row r="3793" ht="15.75" customHeight="1"/>
    <row r="3794" ht="15.75" customHeight="1"/>
    <row r="3795" ht="15.75" customHeight="1"/>
    <row r="3796" ht="15.75" customHeight="1"/>
    <row r="3797" ht="15.75" customHeight="1"/>
    <row r="3798" ht="15.75" customHeight="1"/>
    <row r="3799" ht="15.75" customHeight="1"/>
    <row r="3800" ht="15.75" customHeight="1"/>
    <row r="3801" ht="15.75" customHeight="1"/>
    <row r="3802" ht="15.75" customHeight="1"/>
    <row r="3803" ht="15.75" customHeight="1"/>
    <row r="3804" ht="15.75" customHeight="1"/>
    <row r="3805" ht="15.75" customHeight="1"/>
    <row r="3806" ht="15.75" customHeight="1"/>
    <row r="3807" ht="15.75" customHeight="1"/>
    <row r="3808" ht="15.75" customHeight="1"/>
    <row r="3809" ht="15.75" customHeight="1"/>
    <row r="3810" ht="15.75" customHeight="1"/>
    <row r="3811" ht="15.75" customHeight="1"/>
    <row r="3812" ht="15.75" customHeight="1"/>
    <row r="3813" ht="15.75" customHeight="1"/>
    <row r="3814" ht="15.75" customHeight="1"/>
    <row r="3815" ht="15.75" customHeight="1"/>
    <row r="3816" ht="15.75" customHeight="1"/>
    <row r="3817" ht="15.75" customHeight="1"/>
    <row r="3818" ht="15.75" customHeight="1"/>
    <row r="3819" ht="15.75" customHeight="1"/>
    <row r="3820" ht="15.75" customHeight="1"/>
    <row r="3821" ht="15.75" customHeight="1"/>
    <row r="3822" ht="15.75" customHeight="1"/>
    <row r="3823" ht="15.75" customHeight="1"/>
    <row r="3824" ht="15.75" customHeight="1"/>
    <row r="3825" ht="15.75" customHeight="1"/>
    <row r="3826" ht="15.75" customHeight="1"/>
    <row r="3827" ht="15.75" customHeight="1"/>
    <row r="3828" ht="15.75" customHeight="1"/>
    <row r="3829" ht="15.75" customHeight="1"/>
    <row r="3830" ht="15.75" customHeight="1"/>
    <row r="3831" ht="15.75" customHeight="1"/>
    <row r="3832" ht="15.75" customHeight="1"/>
    <row r="3833" ht="15.75" customHeight="1"/>
    <row r="3834" ht="15.75" customHeight="1"/>
    <row r="3835" ht="15.75" customHeight="1"/>
    <row r="3836" ht="15.75" customHeight="1"/>
    <row r="3837" ht="15.75" customHeight="1"/>
    <row r="3838" ht="15.75" customHeight="1"/>
    <row r="3839" ht="15.75" customHeight="1"/>
    <row r="3840" ht="15.75" customHeight="1"/>
    <row r="3841" ht="15.75" customHeight="1"/>
    <row r="3842" ht="15.75" customHeight="1"/>
    <row r="3843" ht="15.75" customHeight="1"/>
    <row r="3844" ht="15.75" customHeight="1"/>
    <row r="3845" ht="15.75" customHeight="1"/>
    <row r="3846" ht="15.75" customHeight="1"/>
    <row r="3847" ht="15.75" customHeight="1"/>
    <row r="3848" ht="15.75" customHeight="1"/>
    <row r="3849" ht="15.75" customHeight="1"/>
    <row r="3850" ht="15.75" customHeight="1"/>
    <row r="3851" ht="15.75" customHeight="1"/>
    <row r="3852" ht="15.75" customHeight="1"/>
    <row r="3853" ht="15.75" customHeight="1"/>
    <row r="3854" ht="15.75" customHeight="1"/>
    <row r="3855" ht="15.75" customHeight="1"/>
    <row r="3856" ht="15.75" customHeight="1"/>
    <row r="3857" ht="15.75" customHeight="1"/>
    <row r="3858" ht="15.75" customHeight="1"/>
    <row r="3859" ht="15.75" customHeight="1"/>
    <row r="3860" ht="15.75" customHeight="1"/>
    <row r="3861" ht="15.75" customHeight="1"/>
    <row r="3862" ht="15.75" customHeight="1"/>
    <row r="3863" ht="15.75" customHeight="1"/>
    <row r="3864" ht="15.75" customHeight="1"/>
    <row r="3865" ht="15.75" customHeight="1"/>
    <row r="3866" ht="15.75" customHeight="1"/>
    <row r="3867" ht="15.75" customHeight="1"/>
    <row r="3868" ht="15.75" customHeight="1"/>
    <row r="3869" ht="15.75" customHeight="1"/>
    <row r="3870" ht="15.75" customHeight="1"/>
    <row r="3871" ht="15.75" customHeight="1"/>
    <row r="3872" ht="15.75" customHeight="1"/>
    <row r="3873" ht="15.75" customHeight="1"/>
    <row r="3874" ht="15.75" customHeight="1"/>
    <row r="3875" ht="15.75" customHeight="1"/>
    <row r="3876" ht="15.75" customHeight="1"/>
    <row r="3877" ht="15.75" customHeight="1"/>
    <row r="3878" ht="15.75" customHeight="1"/>
    <row r="3879" ht="15.75" customHeight="1"/>
    <row r="3880" ht="15.75" customHeight="1"/>
    <row r="3881" ht="15.75" customHeight="1"/>
    <row r="3882" ht="15.75" customHeight="1"/>
    <row r="3883" ht="15.75" customHeight="1"/>
    <row r="3884" ht="15.75" customHeight="1"/>
    <row r="3885" ht="15.75" customHeight="1"/>
    <row r="3886" ht="15.75" customHeight="1"/>
    <row r="3887" ht="15.75" customHeight="1"/>
    <row r="3888" ht="15.75" customHeight="1"/>
    <row r="3889" ht="15.75" customHeight="1"/>
    <row r="3890" ht="15.75" customHeight="1"/>
    <row r="3891" ht="15.75" customHeight="1"/>
    <row r="3892" ht="15.75" customHeight="1"/>
    <row r="3893" ht="15.75" customHeight="1"/>
    <row r="3894" ht="15.75" customHeight="1"/>
    <row r="3895" ht="15.75" customHeight="1"/>
    <row r="3896" ht="15.75" customHeight="1"/>
    <row r="3897" ht="15.75" customHeight="1"/>
    <row r="3898" ht="15.75" customHeight="1"/>
    <row r="3899" ht="15.75" customHeight="1"/>
    <row r="3900" ht="15.75" customHeight="1"/>
    <row r="3901" ht="15.75" customHeight="1"/>
    <row r="3902" ht="15.75" customHeight="1"/>
    <row r="3903" ht="15.75" customHeight="1"/>
    <row r="3904" ht="15.75" customHeight="1"/>
    <row r="3905" ht="15.75" customHeight="1"/>
    <row r="3906" ht="15.75" customHeight="1"/>
    <row r="3907" ht="15.75" customHeight="1"/>
    <row r="3908" ht="15.75" customHeight="1"/>
    <row r="3909" ht="15.75" customHeight="1"/>
    <row r="3910" ht="15.75" customHeight="1"/>
    <row r="3911" ht="15.75" customHeight="1"/>
    <row r="3912" ht="15.75" customHeight="1"/>
    <row r="3913" ht="15.75" customHeight="1"/>
    <row r="3914" ht="15.75" customHeight="1"/>
    <row r="3915" ht="15.75" customHeight="1"/>
    <row r="3916" ht="15.75" customHeight="1"/>
    <row r="3917" ht="15.75" customHeight="1"/>
    <row r="3918" ht="15.75" customHeight="1"/>
    <row r="3919" ht="15.75" customHeight="1"/>
    <row r="3920" ht="15.75" customHeight="1"/>
    <row r="3921" ht="15.75" customHeight="1"/>
    <row r="3922" ht="15.75" customHeight="1"/>
    <row r="3923" ht="15.75" customHeight="1"/>
    <row r="3924" ht="15.75" customHeight="1"/>
    <row r="3925" ht="15.75" customHeight="1"/>
    <row r="3926" ht="15.75" customHeight="1"/>
    <row r="3927" ht="15.75" customHeight="1"/>
    <row r="3928" ht="15.75" customHeight="1"/>
    <row r="3929" ht="15.75" customHeight="1"/>
    <row r="3930" ht="15.75" customHeight="1"/>
    <row r="3931" ht="15.75" customHeight="1"/>
    <row r="3932" ht="15.75" customHeight="1"/>
    <row r="3933" ht="15.75" customHeight="1"/>
    <row r="3934" ht="15.75" customHeight="1"/>
    <row r="3935" ht="15.75" customHeight="1"/>
    <row r="3936" ht="15.75" customHeight="1"/>
    <row r="3937" ht="15.75" customHeight="1"/>
    <row r="3938" ht="15.75" customHeight="1"/>
    <row r="3939" ht="15.75" customHeight="1"/>
    <row r="3940" ht="15.75" customHeight="1"/>
    <row r="3941" ht="15.75" customHeight="1"/>
    <row r="3942" ht="15.75" customHeight="1"/>
    <row r="3943" ht="15.75" customHeight="1"/>
    <row r="3944" ht="15.75" customHeight="1"/>
    <row r="3945" ht="15.75" customHeight="1"/>
    <row r="3946" ht="15.75" customHeight="1"/>
    <row r="3947" ht="15.75" customHeight="1"/>
    <row r="3948" ht="15.75" customHeight="1"/>
    <row r="3949" ht="15.75" customHeight="1"/>
    <row r="3950" ht="15.75" customHeight="1"/>
    <row r="3951" ht="15.75" customHeight="1"/>
    <row r="3952" ht="15.75" customHeight="1"/>
    <row r="3953" ht="15.75" customHeight="1"/>
    <row r="3954" ht="15.75" customHeight="1"/>
    <row r="3955" ht="15.75" customHeight="1"/>
    <row r="3956" ht="15.75" customHeight="1"/>
    <row r="3957" ht="15.75" customHeight="1"/>
    <row r="3958" ht="15.75" customHeight="1"/>
    <row r="3959" ht="15.75" customHeight="1"/>
    <row r="3960" ht="15.75" customHeight="1"/>
    <row r="3961" ht="15.75" customHeight="1"/>
    <row r="3962" ht="15.75" customHeight="1"/>
    <row r="3963" ht="15.75" customHeight="1"/>
    <row r="3964" ht="15.75" customHeight="1"/>
    <row r="3965" ht="15.75" customHeight="1"/>
    <row r="3966" ht="15.75" customHeight="1"/>
    <row r="3967" ht="15.75" customHeight="1"/>
    <row r="3968" ht="15.75" customHeight="1"/>
    <row r="3969" ht="15.75" customHeight="1"/>
    <row r="3970" ht="15.75" customHeight="1"/>
    <row r="3971" ht="15.75" customHeight="1"/>
    <row r="3972" ht="15.75" customHeight="1"/>
    <row r="3973" ht="15.75" customHeight="1"/>
    <row r="3974" ht="15.75" customHeight="1"/>
    <row r="3975" ht="15.75" customHeight="1"/>
    <row r="3976" ht="15.75" customHeight="1"/>
    <row r="3977" ht="15.75" customHeight="1"/>
    <row r="3978" ht="15.75" customHeight="1"/>
    <row r="3979" ht="15.75" customHeight="1"/>
    <row r="3980" ht="15.75" customHeight="1"/>
    <row r="3981" ht="15.75" customHeight="1"/>
    <row r="3982" ht="15.75" customHeight="1"/>
    <row r="3983" ht="15.75" customHeight="1"/>
    <row r="3984" ht="15.75" customHeight="1"/>
    <row r="3985" ht="15.75" customHeight="1"/>
    <row r="3986" ht="15.75" customHeight="1"/>
    <row r="3987" ht="15.75" customHeight="1"/>
    <row r="3988" ht="15.75" customHeight="1"/>
    <row r="3989" ht="15.75" customHeight="1"/>
    <row r="3990" ht="15.75" customHeight="1"/>
    <row r="3991" ht="15.75" customHeight="1"/>
    <row r="3992" ht="15.75" customHeight="1"/>
    <row r="3993" ht="15.75" customHeight="1"/>
    <row r="3994" ht="15.75" customHeight="1"/>
    <row r="3995" ht="15.75" customHeight="1"/>
    <row r="3996" ht="15.75" customHeight="1"/>
    <row r="3997" ht="15.75" customHeight="1"/>
    <row r="3998" ht="15.75" customHeight="1"/>
    <row r="3999" ht="15.75" customHeight="1"/>
    <row r="4000" ht="15.75" customHeight="1"/>
    <row r="4001" ht="15.75" customHeight="1"/>
    <row r="4002" ht="15.75" customHeight="1"/>
    <row r="4003" ht="15.75" customHeight="1"/>
    <row r="4004" ht="15.75" customHeight="1"/>
    <row r="4005" ht="15.75" customHeight="1"/>
    <row r="4006" ht="15.75" customHeight="1"/>
    <row r="4007" ht="15.75" customHeight="1"/>
    <row r="4008" ht="15.75" customHeight="1"/>
    <row r="4009" ht="15.75" customHeight="1"/>
    <row r="4010" ht="15.75" customHeight="1"/>
    <row r="4011" ht="15.75" customHeight="1"/>
    <row r="4012" ht="15.75" customHeight="1"/>
    <row r="4013" ht="15.75" customHeight="1"/>
    <row r="4014" ht="15.75" customHeight="1"/>
    <row r="4015" ht="15.75" customHeight="1"/>
    <row r="4016" ht="15.75" customHeight="1"/>
    <row r="4017" ht="15.75" customHeight="1"/>
    <row r="4018" ht="15.75" customHeight="1"/>
    <row r="4019" ht="15.75" customHeight="1"/>
    <row r="4020" ht="15.75" customHeight="1"/>
    <row r="4021" ht="15.75" customHeight="1"/>
    <row r="4022" ht="15.75" customHeight="1"/>
    <row r="4023" ht="15.75" customHeight="1"/>
    <row r="4024" ht="15.75" customHeight="1"/>
    <row r="4025" ht="15.75" customHeight="1"/>
    <row r="4026" ht="15.75" customHeight="1"/>
    <row r="4027" ht="15.75" customHeight="1"/>
    <row r="4028" ht="15.75" customHeight="1"/>
    <row r="4029" ht="15.75" customHeight="1"/>
    <row r="4030" ht="15.75" customHeight="1"/>
    <row r="4031" ht="15.75" customHeight="1"/>
    <row r="4032" ht="15.75" customHeight="1"/>
    <row r="4033" ht="15.75" customHeight="1"/>
    <row r="4034" ht="15.75" customHeight="1"/>
    <row r="4035" ht="15.75" customHeight="1"/>
    <row r="4036" ht="15.75" customHeight="1"/>
    <row r="4037" ht="15.75" customHeight="1"/>
    <row r="4038" ht="15.75" customHeight="1"/>
    <row r="4039" ht="15.75" customHeight="1"/>
    <row r="4040" ht="15.75" customHeight="1"/>
    <row r="4041" ht="15.75" customHeight="1"/>
    <row r="4042" ht="15.75" customHeight="1"/>
    <row r="4043" ht="15.75" customHeight="1"/>
    <row r="4044" ht="15.75" customHeight="1"/>
    <row r="4045" ht="15.75" customHeight="1"/>
    <row r="4046" ht="15.75" customHeight="1"/>
    <row r="4047" ht="15.75" customHeight="1"/>
    <row r="4048" ht="15.75" customHeight="1"/>
    <row r="4049" ht="15.75" customHeight="1"/>
    <row r="4050" ht="15.75" customHeight="1"/>
    <row r="4051" ht="15.75" customHeight="1"/>
    <row r="4052" ht="15.75" customHeight="1"/>
    <row r="4053" ht="15.75" customHeight="1"/>
    <row r="4054" ht="15.75" customHeight="1"/>
    <row r="4055" ht="15.75" customHeight="1"/>
    <row r="4056" ht="15.75" customHeight="1"/>
    <row r="4057" ht="15.75" customHeight="1"/>
    <row r="4058" ht="15.75" customHeight="1"/>
    <row r="4059" ht="15.75" customHeight="1"/>
    <row r="4060" ht="15.75" customHeight="1"/>
    <row r="4061" ht="15.75" customHeight="1"/>
    <row r="4062" ht="15.75" customHeight="1"/>
    <row r="4063" ht="15.75" customHeight="1"/>
    <row r="4064" ht="15.75" customHeight="1"/>
    <row r="4065" ht="15.75" customHeight="1"/>
    <row r="4066" ht="15.75" customHeight="1"/>
    <row r="4067" ht="15.75" customHeight="1"/>
    <row r="4068" ht="15.75" customHeight="1"/>
    <row r="4069" ht="15.75" customHeight="1"/>
    <row r="4070" ht="15.75" customHeight="1"/>
    <row r="4071" ht="15.75" customHeight="1"/>
    <row r="4072" ht="15.75" customHeight="1"/>
    <row r="4073" ht="15.75" customHeight="1"/>
    <row r="4074" ht="15.75" customHeight="1"/>
    <row r="4075" ht="15.75" customHeight="1"/>
    <row r="4076" ht="15.75" customHeight="1"/>
    <row r="4077" ht="15.75" customHeight="1"/>
    <row r="4078" ht="15.75" customHeight="1"/>
    <row r="4079" ht="15.75" customHeight="1"/>
    <row r="4080" ht="15.75" customHeight="1"/>
    <row r="4081" ht="15.75" customHeight="1"/>
    <row r="4082" ht="15.75" customHeight="1"/>
    <row r="4083" ht="15.75" customHeight="1"/>
    <row r="4084" ht="15.75" customHeight="1"/>
    <row r="4085" ht="15.75" customHeight="1"/>
    <row r="4086" ht="15.75" customHeight="1"/>
    <row r="4087" ht="15.75" customHeight="1"/>
    <row r="4088" ht="15.75" customHeight="1"/>
    <row r="4089" ht="15.75" customHeight="1"/>
    <row r="4090" ht="15.75" customHeight="1"/>
    <row r="4091" ht="15.75" customHeight="1"/>
    <row r="4092" ht="15.75" customHeight="1"/>
    <row r="4093" ht="15.75" customHeight="1"/>
    <row r="4094" ht="15.75" customHeight="1"/>
    <row r="4095" ht="15.75" customHeight="1"/>
    <row r="4096" ht="15.75" customHeight="1"/>
    <row r="4097" ht="15.75" customHeight="1"/>
    <row r="4098" ht="15.75" customHeight="1"/>
    <row r="4099" ht="15.75" customHeight="1"/>
    <row r="4100" ht="15.75" customHeight="1"/>
    <row r="4101" ht="15.75" customHeight="1"/>
    <row r="4102" ht="15.75" customHeight="1"/>
    <row r="4103" ht="15.75" customHeight="1"/>
    <row r="4104" ht="15.75" customHeight="1"/>
    <row r="4105" ht="15.75" customHeight="1"/>
    <row r="4106" ht="15.75" customHeight="1"/>
    <row r="4107" ht="15.75" customHeight="1"/>
    <row r="4108" ht="15.75" customHeight="1"/>
    <row r="4109" ht="15.75" customHeight="1"/>
    <row r="4110" ht="15.75" customHeight="1"/>
    <row r="4111" ht="15.75" customHeight="1"/>
    <row r="4112" ht="15.75" customHeight="1"/>
    <row r="4113" ht="15.75" customHeight="1"/>
    <row r="4114" ht="15.75" customHeight="1"/>
    <row r="4115" ht="15.75" customHeight="1"/>
    <row r="4116" ht="15.75" customHeight="1"/>
    <row r="4117" ht="15.75" customHeight="1"/>
    <row r="4118" ht="15.75" customHeight="1"/>
    <row r="4119" ht="15.75" customHeight="1"/>
    <row r="4120" ht="15.75" customHeight="1"/>
    <row r="4121" ht="15.75" customHeight="1"/>
    <row r="4122" ht="15.75" customHeight="1"/>
    <row r="4123" ht="15.75" customHeight="1"/>
    <row r="4124" ht="15.75" customHeight="1"/>
    <row r="4125" ht="15.75" customHeight="1"/>
    <row r="4126" ht="15.75" customHeight="1"/>
    <row r="4127" ht="15.75" customHeight="1"/>
    <row r="4128" ht="15.75" customHeight="1"/>
    <row r="4129" ht="15.75" customHeight="1"/>
    <row r="4130" ht="15.75" customHeight="1"/>
    <row r="4131" ht="15.75" customHeight="1"/>
    <row r="4132" ht="15.75" customHeight="1"/>
    <row r="4133" ht="15.75" customHeight="1"/>
    <row r="4134" ht="15.75" customHeight="1"/>
    <row r="4135" ht="15.75" customHeight="1"/>
    <row r="4136" ht="15.75" customHeight="1"/>
    <row r="4137" ht="15.75" customHeight="1"/>
    <row r="4138" ht="15.75" customHeight="1"/>
    <row r="4139" ht="15.75" customHeight="1"/>
    <row r="4140" ht="15.75" customHeight="1"/>
    <row r="4141" ht="15.75" customHeight="1"/>
    <row r="4142" ht="15.75" customHeight="1"/>
    <row r="4143" ht="15.75" customHeight="1"/>
    <row r="4144" ht="15.75" customHeight="1"/>
    <row r="4145" ht="15.75" customHeight="1"/>
    <row r="4146" ht="15.75" customHeight="1"/>
    <row r="4147" ht="15.75" customHeight="1"/>
    <row r="4148" ht="15.75" customHeight="1"/>
    <row r="4149" ht="15.75" customHeight="1"/>
    <row r="4150" ht="15.75" customHeight="1"/>
    <row r="4151" ht="15.75" customHeight="1"/>
    <row r="4152" ht="15.75" customHeight="1"/>
    <row r="4153" ht="15.75" customHeight="1"/>
    <row r="4154" ht="15.75" customHeight="1"/>
    <row r="4155" ht="15.75" customHeight="1"/>
    <row r="4156" ht="15.75" customHeight="1"/>
    <row r="4157" ht="15.75" customHeight="1"/>
    <row r="4158" ht="15.75" customHeight="1"/>
    <row r="4159" ht="15.75" customHeight="1"/>
    <row r="4160" ht="15.75" customHeight="1"/>
    <row r="4161" ht="15.75" customHeight="1"/>
    <row r="4162" ht="15.75" customHeight="1"/>
    <row r="4163" ht="15.75" customHeight="1"/>
    <row r="4164" ht="15.75" customHeight="1"/>
    <row r="4165" ht="15.75" customHeight="1"/>
    <row r="4166" ht="15.75" customHeight="1"/>
    <row r="4167" ht="15.75" customHeight="1"/>
    <row r="4168" ht="15.75" customHeight="1"/>
    <row r="4169" ht="15.75" customHeight="1"/>
    <row r="4170" ht="15.75" customHeight="1"/>
    <row r="4171" ht="15.75" customHeight="1"/>
    <row r="4172" ht="15.75" customHeight="1"/>
    <row r="4173" ht="15.75" customHeight="1"/>
    <row r="4174" ht="15.75" customHeight="1"/>
    <row r="4175" ht="15.75" customHeight="1"/>
    <row r="4176" ht="15.75" customHeight="1"/>
    <row r="4177" ht="15.75" customHeight="1"/>
    <row r="4178" ht="15.75" customHeight="1"/>
    <row r="4179" ht="15.75" customHeight="1"/>
    <row r="4180" ht="15.75" customHeight="1"/>
    <row r="4181" ht="15.75" customHeight="1"/>
    <row r="4182" ht="15.75" customHeight="1"/>
    <row r="4183" ht="15.75" customHeight="1"/>
    <row r="4184" ht="15.75" customHeight="1"/>
    <row r="4185" ht="15.75" customHeight="1"/>
    <row r="4186" ht="15.75" customHeight="1"/>
    <row r="4187" ht="15.75" customHeight="1"/>
    <row r="4188" ht="15.75" customHeight="1"/>
    <row r="4189" ht="15.75" customHeight="1"/>
    <row r="4190" ht="15.75" customHeight="1"/>
    <row r="4191" ht="15.75" customHeight="1"/>
    <row r="4192" ht="15.75" customHeight="1"/>
    <row r="4193" ht="15.75" customHeight="1"/>
    <row r="4194" ht="15.75" customHeight="1"/>
    <row r="4195" ht="15.75" customHeight="1"/>
    <row r="4196" ht="15.75" customHeight="1"/>
    <row r="4197" ht="15.75" customHeight="1"/>
    <row r="4198" ht="15.75" customHeight="1"/>
    <row r="4199" ht="15.75" customHeight="1"/>
    <row r="4200" ht="15.75" customHeight="1"/>
    <row r="4201" ht="15.75" customHeight="1"/>
    <row r="4202" ht="15.75" customHeight="1"/>
    <row r="4203" ht="15.75" customHeight="1"/>
    <row r="4204" ht="15.75" customHeight="1"/>
    <row r="4205" ht="15.75" customHeight="1"/>
    <row r="4206" ht="15.75" customHeight="1"/>
    <row r="4207" ht="15.75" customHeight="1"/>
    <row r="4208" ht="15.75" customHeight="1"/>
    <row r="4209" ht="15.75" customHeight="1"/>
    <row r="4210" ht="15.75" customHeight="1"/>
    <row r="4211" ht="15.75" customHeight="1"/>
    <row r="4212" ht="15.75" customHeight="1"/>
    <row r="4213" ht="15.75" customHeight="1"/>
    <row r="4214" ht="15.75" customHeight="1"/>
    <row r="4215" ht="15.75" customHeight="1"/>
    <row r="4216" ht="15.75" customHeight="1"/>
    <row r="4217" ht="15.75" customHeight="1"/>
    <row r="4218" ht="15.75" customHeight="1"/>
    <row r="4219" ht="15.75" customHeight="1"/>
    <row r="4220" ht="15.75" customHeight="1"/>
    <row r="4221" ht="15.75" customHeight="1"/>
    <row r="4222" ht="15.75" customHeight="1"/>
    <row r="4223" ht="15.75" customHeight="1"/>
    <row r="4224" ht="15.75" customHeight="1"/>
    <row r="4225" ht="15.75" customHeight="1"/>
    <row r="4226" ht="15.75" customHeight="1"/>
    <row r="4227" ht="15.75" customHeight="1"/>
    <row r="4228" ht="15.75" customHeight="1"/>
    <row r="4229" ht="15.75" customHeight="1"/>
    <row r="4230" ht="15.75" customHeight="1"/>
    <row r="4231" ht="15.75" customHeight="1"/>
    <row r="4232" ht="15.75" customHeight="1"/>
    <row r="4233" ht="15.75" customHeight="1"/>
    <row r="4234" ht="15.75" customHeight="1"/>
    <row r="4235" ht="15.75" customHeight="1"/>
    <row r="4236" ht="15.75" customHeight="1"/>
    <row r="4237" ht="15.75" customHeight="1"/>
    <row r="4238" ht="15.75" customHeight="1"/>
    <row r="4239" ht="15.75" customHeight="1"/>
    <row r="4240" ht="15.75" customHeight="1"/>
    <row r="4241" ht="15.75" customHeight="1"/>
    <row r="4242" ht="15.75" customHeight="1"/>
    <row r="4243" ht="15.75" customHeight="1"/>
    <row r="4244" ht="15.75" customHeight="1"/>
    <row r="4245" ht="15.75" customHeight="1"/>
    <row r="4246" ht="15.75" customHeight="1"/>
    <row r="4247" ht="15.75" customHeight="1"/>
    <row r="4248" ht="15.75" customHeight="1"/>
    <row r="4249" ht="15.75" customHeight="1"/>
    <row r="4250" ht="15.75" customHeight="1"/>
    <row r="4251" ht="15.75" customHeight="1"/>
    <row r="4252" ht="15.75" customHeight="1"/>
    <row r="4253" ht="15.75" customHeight="1"/>
    <row r="4254" ht="15.75" customHeight="1"/>
    <row r="4255" ht="15.75" customHeight="1"/>
    <row r="4256" ht="15.75" customHeight="1"/>
    <row r="4257" ht="15.75" customHeight="1"/>
    <row r="4258" ht="15.75" customHeight="1"/>
    <row r="4259" ht="15.75" customHeight="1"/>
    <row r="4260" ht="15.75" customHeight="1"/>
    <row r="4261" ht="15.75" customHeight="1"/>
    <row r="4262" ht="15.75" customHeight="1"/>
    <row r="4263" ht="15.75" customHeight="1"/>
    <row r="4264" ht="15.75" customHeight="1"/>
    <row r="4265" ht="15.75" customHeight="1"/>
    <row r="4266" ht="15.75" customHeight="1"/>
    <row r="4267" ht="15.75" customHeight="1"/>
    <row r="4268" ht="15.75" customHeight="1"/>
    <row r="4269" ht="15.75" customHeight="1"/>
    <row r="4270" ht="15.75" customHeight="1"/>
    <row r="4271" ht="15.75" customHeight="1"/>
    <row r="4272" ht="15.75" customHeight="1"/>
    <row r="4273" ht="15.75" customHeight="1"/>
    <row r="4274" ht="15.75" customHeight="1"/>
    <row r="4275" ht="15.75" customHeight="1"/>
    <row r="4276" ht="15.75" customHeight="1"/>
    <row r="4277" ht="15.75" customHeight="1"/>
    <row r="4278" ht="15.75" customHeight="1"/>
    <row r="4279" ht="15.75" customHeight="1"/>
    <row r="4280" ht="15.75" customHeight="1"/>
    <row r="4281" ht="15.75" customHeight="1"/>
    <row r="4282" ht="15.75" customHeight="1"/>
    <row r="4283" ht="15.75" customHeight="1"/>
    <row r="4284" ht="15.75" customHeight="1"/>
    <row r="4285" ht="15.75" customHeight="1"/>
    <row r="4286" ht="15.75" customHeight="1"/>
    <row r="4287" ht="15.75" customHeight="1"/>
    <row r="4288" ht="15.75" customHeight="1"/>
    <row r="4289" ht="15.75" customHeight="1"/>
    <row r="4290" ht="15.75" customHeight="1"/>
    <row r="4291" ht="15.75" customHeight="1"/>
    <row r="4292" ht="15.75" customHeight="1"/>
    <row r="4293" ht="15.75" customHeight="1"/>
    <row r="4294" ht="15.75" customHeight="1"/>
    <row r="4295" ht="15.75" customHeight="1"/>
    <row r="4296" ht="15.75" customHeight="1"/>
    <row r="4297" ht="15.75" customHeight="1"/>
    <row r="4298" ht="15.75" customHeight="1"/>
    <row r="4299" ht="15.75" customHeight="1"/>
    <row r="4300" ht="15.75" customHeight="1"/>
    <row r="4301" ht="15.75" customHeight="1"/>
    <row r="4302" ht="15.75" customHeight="1"/>
    <row r="4303" ht="15.75" customHeight="1"/>
    <row r="4304" ht="15.75" customHeight="1"/>
    <row r="4305" ht="15.75" customHeight="1"/>
    <row r="4306" ht="15.75" customHeight="1"/>
    <row r="4307" ht="15.75" customHeight="1"/>
    <row r="4308" ht="15.75" customHeight="1"/>
    <row r="4309" ht="15.75" customHeight="1"/>
    <row r="4310" ht="15.75" customHeight="1"/>
    <row r="4311" ht="15.75" customHeight="1"/>
    <row r="4312" ht="15.75" customHeight="1"/>
    <row r="4313" ht="15.75" customHeight="1"/>
    <row r="4314" ht="15.75" customHeight="1"/>
    <row r="4315" ht="15.75" customHeight="1"/>
    <row r="4316" ht="15.75" customHeight="1"/>
    <row r="4317" ht="15.75" customHeight="1"/>
    <row r="4318" ht="15.75" customHeight="1"/>
    <row r="4319" ht="15.75" customHeight="1"/>
    <row r="4320" ht="15.75" customHeight="1"/>
    <row r="4321" ht="15.75" customHeight="1"/>
    <row r="4322" ht="15.75" customHeight="1"/>
    <row r="4323" ht="15.75" customHeight="1"/>
    <row r="4324" ht="15.75" customHeight="1"/>
    <row r="4325" ht="15.75" customHeight="1"/>
    <row r="4326" ht="15.75" customHeight="1"/>
    <row r="4327" ht="15.75" customHeight="1"/>
    <row r="4328" ht="15.75" customHeight="1"/>
    <row r="4329" ht="15.75" customHeight="1"/>
    <row r="4330" ht="15.75" customHeight="1"/>
    <row r="4331" ht="15.75" customHeight="1"/>
    <row r="4332" ht="15.75" customHeight="1"/>
    <row r="4333" ht="15.75" customHeight="1"/>
    <row r="4334" ht="15.75" customHeight="1"/>
    <row r="4335" ht="15.75" customHeight="1"/>
    <row r="4336" ht="15.75" customHeight="1"/>
    <row r="4337" ht="15.75" customHeight="1"/>
    <row r="4338" ht="15.75" customHeight="1"/>
    <row r="4339" ht="15.75" customHeight="1"/>
    <row r="4340" ht="15.75" customHeight="1"/>
    <row r="4341" ht="15.75" customHeight="1"/>
    <row r="4342" ht="15.75" customHeight="1"/>
    <row r="4343" ht="15.75" customHeight="1"/>
    <row r="4344" ht="15.75" customHeight="1"/>
    <row r="4345" ht="15.75" customHeight="1"/>
    <row r="4346" ht="15.75" customHeight="1"/>
    <row r="4347" ht="15.75" customHeight="1"/>
    <row r="4348" ht="15.75" customHeight="1"/>
    <row r="4349" ht="15.75" customHeight="1"/>
    <row r="4350" ht="15.75" customHeight="1"/>
    <row r="4351" ht="15.75" customHeight="1"/>
    <row r="4352" ht="15.75" customHeight="1"/>
    <row r="4353" ht="15.75" customHeight="1"/>
    <row r="4354" ht="15.75" customHeight="1"/>
    <row r="4355" ht="15.75" customHeight="1"/>
    <row r="4356" ht="15.75" customHeight="1"/>
    <row r="4357" ht="15.75" customHeight="1"/>
    <row r="4358" ht="15.75" customHeight="1"/>
    <row r="4359" ht="15.75" customHeight="1"/>
    <row r="4360" ht="15.75" customHeight="1"/>
    <row r="4361" ht="15.75" customHeight="1"/>
    <row r="4362" ht="15.75" customHeight="1"/>
    <row r="4363" ht="15.75" customHeight="1"/>
    <row r="4364" ht="15.75" customHeight="1"/>
    <row r="4365" ht="15.75" customHeight="1"/>
    <row r="4366" ht="15.75" customHeight="1"/>
    <row r="4367" ht="15.75" customHeight="1"/>
    <row r="4368" ht="15.75" customHeight="1"/>
    <row r="4369" ht="15.75" customHeight="1"/>
    <row r="4370" ht="15.75" customHeight="1"/>
    <row r="4371" ht="15.75" customHeight="1"/>
    <row r="4372" ht="15.75" customHeight="1"/>
    <row r="4373" ht="15.75" customHeight="1"/>
    <row r="4374" ht="15.75" customHeight="1"/>
    <row r="4375" ht="15.75" customHeight="1"/>
    <row r="4376" ht="15.75" customHeight="1"/>
    <row r="4377" ht="15.75" customHeight="1"/>
    <row r="4378" ht="15.75" customHeight="1"/>
    <row r="4379" ht="15.75" customHeight="1"/>
    <row r="4380" ht="15.75" customHeight="1"/>
    <row r="4381" ht="15.75" customHeight="1"/>
    <row r="4382" ht="15.75" customHeight="1"/>
    <row r="4383" ht="15.75" customHeight="1"/>
    <row r="4384" ht="15.75" customHeight="1"/>
    <row r="4385" ht="15.75" customHeight="1"/>
    <row r="4386" ht="15.75" customHeight="1"/>
    <row r="4387" ht="15.75" customHeight="1"/>
    <row r="4388" ht="15.75" customHeight="1"/>
    <row r="4389" ht="15.75" customHeight="1"/>
    <row r="4390" ht="15.75" customHeight="1"/>
    <row r="4391" ht="15.75" customHeight="1"/>
    <row r="4392" ht="15.75" customHeight="1"/>
    <row r="4393" ht="15.75" customHeight="1"/>
    <row r="4394" ht="15.75" customHeight="1"/>
    <row r="4395" ht="15.75" customHeight="1"/>
    <row r="4396" ht="15.75" customHeight="1"/>
    <row r="4397" ht="15.75" customHeight="1"/>
    <row r="4398" ht="15.75" customHeight="1"/>
    <row r="4399" ht="15.75" customHeight="1"/>
    <row r="4400" ht="15.75" customHeight="1"/>
    <row r="4401" ht="15.75" customHeight="1"/>
    <row r="4402" ht="15.75" customHeight="1"/>
    <row r="4403" ht="15.75" customHeight="1"/>
    <row r="4404" ht="15.75" customHeight="1"/>
    <row r="4405" ht="15.75" customHeight="1"/>
    <row r="4406" ht="15.75" customHeight="1"/>
    <row r="4407" ht="15.75" customHeight="1"/>
    <row r="4408" ht="15.75" customHeight="1"/>
    <row r="4409" ht="15.75" customHeight="1"/>
    <row r="4410" ht="15.75" customHeight="1"/>
    <row r="4411" ht="15.75" customHeight="1"/>
    <row r="4412" ht="15.75" customHeight="1"/>
    <row r="4413" ht="15.75" customHeight="1"/>
    <row r="4414" ht="15.75" customHeight="1"/>
    <row r="4415" ht="15.75" customHeight="1"/>
    <row r="4416" ht="15.75" customHeight="1"/>
    <row r="4417" ht="15.75" customHeight="1"/>
    <row r="4418" ht="15.75" customHeight="1"/>
    <row r="4419" ht="15.75" customHeight="1"/>
    <row r="4420" ht="15.75" customHeight="1"/>
    <row r="4421" ht="15.75" customHeight="1"/>
    <row r="4422" ht="15.75" customHeight="1"/>
    <row r="4423" ht="15.75" customHeight="1"/>
    <row r="4424" ht="15.75" customHeight="1"/>
    <row r="4425" ht="15.75" customHeight="1"/>
    <row r="4426" ht="15.75" customHeight="1"/>
    <row r="4427" ht="15.75" customHeight="1"/>
    <row r="4428" ht="15.75" customHeight="1"/>
    <row r="4429" ht="15.75" customHeight="1"/>
    <row r="4430" ht="15.75" customHeight="1"/>
    <row r="4431" ht="15.75" customHeight="1"/>
    <row r="4432" ht="15.75" customHeight="1"/>
    <row r="4433" ht="15.75" customHeight="1"/>
    <row r="4434" ht="15.75" customHeight="1"/>
    <row r="4435" ht="15.75" customHeight="1"/>
    <row r="4436" ht="15.75" customHeight="1"/>
    <row r="4437" ht="15.75" customHeight="1"/>
    <row r="4438" ht="15.75" customHeight="1"/>
    <row r="4439" ht="15.75" customHeight="1"/>
    <row r="4440" ht="15.75" customHeight="1"/>
    <row r="4441" ht="15.75" customHeight="1"/>
    <row r="4442" ht="15.75" customHeight="1"/>
    <row r="4443" ht="15.75" customHeight="1"/>
    <row r="4444" ht="15.75" customHeight="1"/>
    <row r="4445" ht="15.75" customHeight="1"/>
    <row r="4446" ht="15.75" customHeight="1"/>
    <row r="4447" ht="15.75" customHeight="1"/>
    <row r="4448" ht="15.75" customHeight="1"/>
    <row r="4449" ht="15.75" customHeight="1"/>
    <row r="4450" ht="15.75" customHeight="1"/>
    <row r="4451" ht="15.75" customHeight="1"/>
    <row r="4452" ht="15.75" customHeight="1"/>
    <row r="4453" ht="15.75" customHeight="1"/>
    <row r="4454" ht="15.75" customHeight="1"/>
    <row r="4455" ht="15.75" customHeight="1"/>
    <row r="4456" ht="15.75" customHeight="1"/>
    <row r="4457" ht="15.75" customHeight="1"/>
    <row r="4458" ht="15.75" customHeight="1"/>
    <row r="4459" ht="15.75" customHeight="1"/>
    <row r="4460" ht="15.75" customHeight="1"/>
    <row r="4461" ht="15.75" customHeight="1"/>
    <row r="4462" ht="15.75" customHeight="1"/>
    <row r="4463" ht="15.75" customHeight="1"/>
    <row r="4464" ht="15.75" customHeight="1"/>
    <row r="4465" ht="15.75" customHeight="1"/>
    <row r="4466" ht="15.75" customHeight="1"/>
    <row r="4467" ht="15.75" customHeight="1"/>
    <row r="4468" ht="15.75" customHeight="1"/>
    <row r="4469" ht="15.75" customHeight="1"/>
    <row r="4470" ht="15.75" customHeight="1"/>
    <row r="4471" ht="15.75" customHeight="1"/>
    <row r="4472" ht="15.75" customHeight="1"/>
    <row r="4473" ht="15.75" customHeight="1"/>
    <row r="4474" ht="15.75" customHeight="1"/>
    <row r="4475" ht="15.75" customHeight="1"/>
    <row r="4476" ht="15.75" customHeight="1"/>
    <row r="4477" ht="15.75" customHeight="1"/>
    <row r="4478" ht="15.75" customHeight="1"/>
    <row r="4479" ht="15.75" customHeight="1"/>
    <row r="4480" ht="15.75" customHeight="1"/>
    <row r="4481" ht="15.75" customHeight="1"/>
    <row r="4482" ht="15.75" customHeight="1"/>
    <row r="4483" ht="15.75" customHeight="1"/>
    <row r="4484" ht="15.75" customHeight="1"/>
    <row r="4485" ht="15.75" customHeight="1"/>
    <row r="4486" ht="15.75" customHeight="1"/>
    <row r="4487" ht="15.75" customHeight="1"/>
    <row r="4488" ht="15.75" customHeight="1"/>
    <row r="4489" ht="15.75" customHeight="1"/>
    <row r="4490" ht="15.75" customHeight="1"/>
    <row r="4491" ht="15.75" customHeight="1"/>
    <row r="4492" ht="15.75" customHeight="1"/>
    <row r="4493" ht="15.75" customHeight="1"/>
    <row r="4494" ht="15.75" customHeight="1"/>
    <row r="4495" ht="15.75" customHeight="1"/>
    <row r="4496" ht="15.75" customHeight="1"/>
    <row r="4497" ht="15.75" customHeight="1"/>
    <row r="4498" ht="15.75" customHeight="1"/>
    <row r="4499" ht="15.75" customHeight="1"/>
    <row r="4500" ht="15.75" customHeight="1"/>
    <row r="4501" ht="15.75" customHeight="1"/>
    <row r="4502" ht="15.75" customHeight="1"/>
    <row r="4503" ht="15.75" customHeight="1"/>
    <row r="4504" ht="15.75" customHeight="1"/>
    <row r="4505" ht="15.75" customHeight="1"/>
    <row r="4506" ht="15.75" customHeight="1"/>
    <row r="4507" ht="15.75" customHeight="1"/>
    <row r="4508" ht="15.75" customHeight="1"/>
    <row r="4509" ht="15.75" customHeight="1"/>
    <row r="4510" ht="15.75" customHeight="1"/>
    <row r="4511" ht="15.75" customHeight="1"/>
    <row r="4512" ht="15.75" customHeight="1"/>
    <row r="4513" ht="15.75" customHeight="1"/>
    <row r="4514" ht="15.75" customHeight="1"/>
    <row r="4515" ht="15.75" customHeight="1"/>
    <row r="4516" ht="15.75" customHeight="1"/>
    <row r="4517" ht="15.75" customHeight="1"/>
    <row r="4518" ht="15.75" customHeight="1"/>
    <row r="4519" ht="15.75" customHeight="1"/>
    <row r="4520" ht="15.75" customHeight="1"/>
    <row r="4521" ht="15.75" customHeight="1"/>
    <row r="4522" ht="15.75" customHeight="1"/>
    <row r="4523" ht="15.75" customHeight="1"/>
    <row r="4524" ht="15.75" customHeight="1"/>
    <row r="4525" ht="15.75" customHeight="1"/>
    <row r="4526" ht="15.75" customHeight="1"/>
    <row r="4527" ht="15.75" customHeight="1"/>
    <row r="4528" ht="15.75" customHeight="1"/>
    <row r="4529" ht="15.75" customHeight="1"/>
    <row r="4530" ht="15.75" customHeight="1"/>
    <row r="4531" ht="15.75" customHeight="1"/>
    <row r="4532" ht="15.75" customHeight="1"/>
    <row r="4533" ht="15.75" customHeight="1"/>
    <row r="4534" ht="15.75" customHeight="1"/>
    <row r="4535" ht="15.75" customHeight="1"/>
    <row r="4536" ht="15.75" customHeight="1"/>
    <row r="4537" ht="15.75" customHeight="1"/>
    <row r="4538" ht="15.75" customHeight="1"/>
    <row r="4539" ht="15.75" customHeight="1"/>
    <row r="4540" ht="15.75" customHeight="1"/>
    <row r="4541" ht="15.75" customHeight="1"/>
    <row r="4542" ht="15.75" customHeight="1"/>
    <row r="4543" ht="15.75" customHeight="1"/>
    <row r="4544" ht="15.75" customHeight="1"/>
    <row r="4545" ht="15.75" customHeight="1"/>
    <row r="4546" ht="15.75" customHeight="1"/>
    <row r="4547" ht="15.75" customHeight="1"/>
    <row r="4548" ht="15.75" customHeight="1"/>
    <row r="4549" ht="15.75" customHeight="1"/>
    <row r="4550" ht="15.75" customHeight="1"/>
    <row r="4551" ht="15.75" customHeight="1"/>
    <row r="4552" ht="15.75" customHeight="1"/>
    <row r="4553" ht="15.75" customHeight="1"/>
    <row r="4554" ht="15.75" customHeight="1"/>
    <row r="4555" ht="15.75" customHeight="1"/>
    <row r="4556" ht="15.75" customHeight="1"/>
    <row r="4557" ht="15.75" customHeight="1"/>
    <row r="4558" ht="15.75" customHeight="1"/>
    <row r="4559" ht="15.75" customHeight="1"/>
    <row r="4560" ht="15.75" customHeight="1"/>
    <row r="4561" ht="15.75" customHeight="1"/>
    <row r="4562" ht="15.75" customHeight="1"/>
    <row r="4563" ht="15.75" customHeight="1"/>
    <row r="4564" ht="15.75" customHeight="1"/>
    <row r="4565" ht="15.75" customHeight="1"/>
    <row r="4566" ht="15.75" customHeight="1"/>
    <row r="4567" ht="15.75" customHeight="1"/>
    <row r="4568" ht="15.75" customHeight="1"/>
    <row r="4569" ht="15.75" customHeight="1"/>
    <row r="4570" ht="15.75" customHeight="1"/>
    <row r="4571" ht="15.75" customHeight="1"/>
    <row r="4572" ht="15.75" customHeight="1"/>
    <row r="4573" ht="15.75" customHeight="1"/>
    <row r="4574" ht="15.75" customHeight="1"/>
    <row r="4575" ht="15.75" customHeight="1"/>
    <row r="4576" ht="15.75" customHeight="1"/>
    <row r="4577" ht="15.75" customHeight="1"/>
    <row r="4578" ht="15.75" customHeight="1"/>
    <row r="4579" ht="15.75" customHeight="1"/>
    <row r="4580" ht="15.75" customHeight="1"/>
    <row r="4581" ht="15.75" customHeight="1"/>
    <row r="4582" ht="15.75" customHeight="1"/>
    <row r="4583" ht="15.75" customHeight="1"/>
    <row r="4584" ht="15.75" customHeight="1"/>
    <row r="4585" ht="15.75" customHeight="1"/>
    <row r="4586" ht="15.75" customHeight="1"/>
    <row r="4587" ht="15.75" customHeight="1"/>
    <row r="4588" ht="15.75" customHeight="1"/>
    <row r="4589" ht="15.75" customHeight="1"/>
    <row r="4590" ht="15.75" customHeight="1"/>
    <row r="4591" ht="15.75" customHeight="1"/>
    <row r="4592" ht="15.75" customHeight="1"/>
    <row r="4593" ht="15.75" customHeight="1"/>
    <row r="4594" ht="15.75" customHeight="1"/>
    <row r="4595" ht="15.75" customHeight="1"/>
    <row r="4596" ht="15.75" customHeight="1"/>
    <row r="4597" ht="15.75" customHeight="1"/>
    <row r="4598" ht="15.75" customHeight="1"/>
    <row r="4599" ht="15.75" customHeight="1"/>
    <row r="4600" ht="15.75" customHeight="1"/>
    <row r="4601" ht="15.75" customHeight="1"/>
    <row r="4602" ht="15.75" customHeight="1"/>
    <row r="4603" ht="15.75" customHeight="1"/>
    <row r="4604" ht="15.75" customHeight="1"/>
    <row r="4605" ht="15.75" customHeight="1"/>
    <row r="4606" ht="15.75" customHeight="1"/>
    <row r="4607" ht="15.75" customHeight="1"/>
    <row r="4608" ht="15.75" customHeight="1"/>
    <row r="4609" ht="15.75" customHeight="1"/>
    <row r="4610" ht="15.75" customHeight="1"/>
    <row r="4611" ht="15.75" customHeight="1"/>
    <row r="4612" ht="15.75" customHeight="1"/>
    <row r="4613" ht="15.75" customHeight="1"/>
    <row r="4614" ht="15.75" customHeight="1"/>
    <row r="4615" ht="15.75" customHeight="1"/>
    <row r="4616" ht="15.75" customHeight="1"/>
    <row r="4617" ht="15.75" customHeight="1"/>
    <row r="4618" ht="15.75" customHeight="1"/>
    <row r="4619" ht="15.75" customHeight="1"/>
    <row r="4620" ht="15.75" customHeight="1"/>
    <row r="4621" ht="15.75" customHeight="1"/>
    <row r="4622" ht="15.75" customHeight="1"/>
    <row r="4623" ht="15.75" customHeight="1"/>
    <row r="4624" ht="15.75" customHeight="1"/>
    <row r="4625" ht="15.75" customHeight="1"/>
    <row r="4626" ht="15.75" customHeight="1"/>
    <row r="4627" ht="15.75" customHeight="1"/>
    <row r="4628" ht="15.75" customHeight="1"/>
    <row r="4629" ht="15.75" customHeight="1"/>
    <row r="4630" ht="15.75" customHeight="1"/>
    <row r="4631" ht="15.75" customHeight="1"/>
    <row r="4632" ht="15.75" customHeight="1"/>
    <row r="4633" ht="15.75" customHeight="1"/>
    <row r="4634" ht="15.75" customHeight="1"/>
    <row r="4635" ht="15.75" customHeight="1"/>
    <row r="4636" ht="15.75" customHeight="1"/>
    <row r="4637" ht="15.75" customHeight="1"/>
    <row r="4638" ht="15.75" customHeight="1"/>
    <row r="4639" ht="15.75" customHeight="1"/>
    <row r="4640" ht="15.75" customHeight="1"/>
    <row r="4641" ht="15.75" customHeight="1"/>
    <row r="4642" ht="15.75" customHeight="1"/>
    <row r="4643" ht="15.75" customHeight="1"/>
    <row r="4644" ht="15.75" customHeight="1"/>
    <row r="4645" ht="15.75" customHeight="1"/>
    <row r="4646" ht="15.75" customHeight="1"/>
    <row r="4647" ht="15.75" customHeight="1"/>
    <row r="4648" ht="15.75" customHeight="1"/>
    <row r="4649" ht="15.75" customHeight="1"/>
    <row r="4650" ht="15.75" customHeight="1"/>
    <row r="4651" ht="15.75" customHeight="1"/>
    <row r="4652" ht="15.75" customHeight="1"/>
    <row r="4653" ht="15.75" customHeight="1"/>
    <row r="4654" ht="15.75" customHeight="1"/>
    <row r="4655" ht="15.75" customHeight="1"/>
    <row r="4656" ht="15.75" customHeight="1"/>
    <row r="4657" ht="15.75" customHeight="1"/>
    <row r="4658" ht="15.75" customHeight="1"/>
    <row r="4659" ht="15.75" customHeight="1"/>
    <row r="4660" ht="15.75" customHeight="1"/>
    <row r="4661" ht="15.75" customHeight="1"/>
    <row r="4662" ht="15.75" customHeight="1"/>
    <row r="4663" ht="15.75" customHeight="1"/>
    <row r="4664" ht="15.75" customHeight="1"/>
    <row r="4665" ht="15.75" customHeight="1"/>
    <row r="4666" ht="15.75" customHeight="1"/>
    <row r="4667" ht="15.75" customHeight="1"/>
    <row r="4668" ht="15.75" customHeight="1"/>
    <row r="4669" ht="15.75" customHeight="1"/>
    <row r="4670" ht="15.75" customHeight="1"/>
    <row r="4671" ht="15.75" customHeight="1"/>
    <row r="4672" ht="15.75" customHeight="1"/>
    <row r="4673" ht="15.75" customHeight="1"/>
    <row r="4674" ht="15.75" customHeight="1"/>
    <row r="4675" ht="15.75" customHeight="1"/>
    <row r="4676" ht="15.75" customHeight="1"/>
    <row r="4677" ht="15.75" customHeight="1"/>
    <row r="4678" ht="15.75" customHeight="1"/>
    <row r="4679" ht="15.75" customHeight="1"/>
    <row r="4680" ht="15.75" customHeight="1"/>
    <row r="4681" ht="15.75" customHeight="1"/>
    <row r="4682" ht="15.75" customHeight="1"/>
    <row r="4683" ht="15.75" customHeight="1"/>
    <row r="4684" ht="15.75" customHeight="1"/>
    <row r="4685" ht="15.75" customHeight="1"/>
    <row r="4686" ht="15.75" customHeight="1"/>
    <row r="4687" ht="15.75" customHeight="1"/>
    <row r="4688" ht="15.75" customHeight="1"/>
    <row r="4689" ht="15.75" customHeight="1"/>
    <row r="4690" ht="15.75" customHeight="1"/>
    <row r="4691" ht="15.75" customHeight="1"/>
    <row r="4692" ht="15.75" customHeight="1"/>
    <row r="4693" ht="15.75" customHeight="1"/>
    <row r="4694" ht="15.75" customHeight="1"/>
    <row r="4695" ht="15.75" customHeight="1"/>
    <row r="4696" ht="15.75" customHeight="1"/>
    <row r="4697" ht="15.75" customHeight="1"/>
    <row r="4698" ht="15.75" customHeight="1"/>
    <row r="4699" ht="15.75" customHeight="1"/>
    <row r="4700" ht="15.75" customHeight="1"/>
    <row r="4701" ht="15.75" customHeight="1"/>
    <row r="4702" ht="15.75" customHeight="1"/>
    <row r="4703" ht="15.75" customHeight="1"/>
    <row r="4704" ht="15.75" customHeight="1"/>
    <row r="4705" ht="15.75" customHeight="1"/>
    <row r="4706" ht="15.75" customHeight="1"/>
    <row r="4707" ht="15.75" customHeight="1"/>
    <row r="4708" ht="15.75" customHeight="1"/>
    <row r="4709" ht="15.75" customHeight="1"/>
    <row r="4710" ht="15.75" customHeight="1"/>
    <row r="4711" ht="15.75" customHeight="1"/>
    <row r="4712" ht="15.75" customHeight="1"/>
    <row r="4713" ht="15.75" customHeight="1"/>
    <row r="4714" ht="15.75" customHeight="1"/>
    <row r="4715" ht="15.75" customHeight="1"/>
    <row r="4716" ht="15.75" customHeight="1"/>
    <row r="4717" ht="15.75" customHeight="1"/>
    <row r="4718" ht="15.75" customHeight="1"/>
    <row r="4719" ht="15.75" customHeight="1"/>
    <row r="4720" ht="15.75" customHeight="1"/>
    <row r="4721" ht="15.75" customHeight="1"/>
    <row r="4722" ht="15.75" customHeight="1"/>
    <row r="4723" ht="15.75" customHeight="1"/>
    <row r="4724" ht="15.75" customHeight="1"/>
    <row r="4725" ht="15.75" customHeight="1"/>
    <row r="4726" ht="15.75" customHeight="1"/>
    <row r="4727" ht="15.75" customHeight="1"/>
    <row r="4728" ht="15.75" customHeight="1"/>
    <row r="4729" ht="15.75" customHeight="1"/>
    <row r="4730" ht="15.75" customHeight="1"/>
    <row r="4731" ht="15.75" customHeight="1"/>
    <row r="4732" ht="15.75" customHeight="1"/>
    <row r="4733" ht="15.75" customHeight="1"/>
    <row r="4734" ht="15.75" customHeight="1"/>
    <row r="4735" ht="15.75" customHeight="1"/>
    <row r="4736" ht="15.75" customHeight="1"/>
    <row r="4737" ht="15.75" customHeight="1"/>
    <row r="4738" ht="15.75" customHeight="1"/>
    <row r="4739" ht="15.75" customHeight="1"/>
    <row r="4740" ht="15.75" customHeight="1"/>
    <row r="4741" ht="15.75" customHeight="1"/>
    <row r="4742" ht="15.75" customHeight="1"/>
    <row r="4743" ht="15.75" customHeight="1"/>
    <row r="4744" ht="15.75" customHeight="1"/>
    <row r="4745" ht="15.75" customHeight="1"/>
    <row r="4746" ht="15.75" customHeight="1"/>
    <row r="4747" ht="15.75" customHeight="1"/>
    <row r="4748" ht="15.75" customHeight="1"/>
    <row r="4749" ht="15.75" customHeight="1"/>
    <row r="4750" ht="15.75" customHeight="1"/>
    <row r="4751" ht="15.75" customHeight="1"/>
    <row r="4752" ht="15.75" customHeight="1"/>
    <row r="4753" ht="15.75" customHeight="1"/>
    <row r="4754" ht="15.75" customHeight="1"/>
    <row r="4755" ht="15.75" customHeight="1"/>
    <row r="4756" ht="15.75" customHeight="1"/>
    <row r="4757" ht="15.75" customHeight="1"/>
    <row r="4758" ht="15.75" customHeight="1"/>
    <row r="4759" ht="15.75" customHeight="1"/>
    <row r="4760" ht="15.75" customHeight="1"/>
    <row r="4761" ht="15.75" customHeight="1"/>
    <row r="4762" ht="15.75" customHeight="1"/>
    <row r="4763" ht="15.75" customHeight="1"/>
    <row r="4764" ht="15.75" customHeight="1"/>
    <row r="4765" ht="15.75" customHeight="1"/>
    <row r="4766" ht="15.75" customHeight="1"/>
    <row r="4767" ht="15.75" customHeight="1"/>
    <row r="4768" ht="15.75" customHeight="1"/>
    <row r="4769" ht="15.75" customHeight="1"/>
    <row r="4770" ht="15.75" customHeight="1"/>
    <row r="4771" ht="15.75" customHeight="1"/>
    <row r="4772" ht="15.75" customHeight="1"/>
    <row r="4773" ht="15.75" customHeight="1"/>
    <row r="4774" ht="15.75" customHeight="1"/>
    <row r="4775" ht="15.75" customHeight="1"/>
    <row r="4776" ht="15.75" customHeight="1"/>
    <row r="4777" ht="15.75" customHeight="1"/>
    <row r="4778" ht="15.75" customHeight="1"/>
    <row r="4779" ht="15.75" customHeight="1"/>
    <row r="4780" ht="15.75" customHeight="1"/>
    <row r="4781" ht="15.75" customHeight="1"/>
    <row r="4782" ht="15.75" customHeight="1"/>
    <row r="4783" ht="15.75" customHeight="1"/>
    <row r="4784" ht="15.75" customHeight="1"/>
    <row r="4785" ht="15.75" customHeight="1"/>
    <row r="4786" ht="15.75" customHeight="1"/>
    <row r="4787" ht="15.75" customHeight="1"/>
    <row r="4788" ht="15.75" customHeight="1"/>
    <row r="4789" ht="15.75" customHeight="1"/>
    <row r="4790" ht="15.75" customHeight="1"/>
    <row r="4791" ht="15.75" customHeight="1"/>
    <row r="4792" ht="15.75" customHeight="1"/>
    <row r="4793" ht="15.75" customHeight="1"/>
    <row r="4794" ht="15.75" customHeight="1"/>
    <row r="4795" ht="15.75" customHeight="1"/>
    <row r="4796" ht="15.75" customHeight="1"/>
    <row r="4797" ht="15.75" customHeight="1"/>
    <row r="4798" ht="15.75" customHeight="1"/>
    <row r="4799" ht="15.75" customHeight="1"/>
    <row r="4800" ht="15.75" customHeight="1"/>
    <row r="4801" ht="15.75" customHeight="1"/>
    <row r="4802" ht="15.75" customHeight="1"/>
    <row r="4803" ht="15.75" customHeight="1"/>
    <row r="4804" ht="15.75" customHeight="1"/>
    <row r="4805" ht="15.75" customHeight="1"/>
    <row r="4806" ht="15.75" customHeight="1"/>
    <row r="4807" ht="15.75" customHeight="1"/>
    <row r="4808" ht="15.75" customHeight="1"/>
    <row r="4809" ht="15.75" customHeight="1"/>
    <row r="4810" ht="15.75" customHeight="1"/>
    <row r="4811" ht="15.75" customHeight="1"/>
    <row r="4812" ht="15.75" customHeight="1"/>
    <row r="4813" ht="15.75" customHeight="1"/>
    <row r="4814" ht="15.75" customHeight="1"/>
    <row r="4815" ht="15.75" customHeight="1"/>
    <row r="4816" ht="15.75" customHeight="1"/>
    <row r="4817" ht="15.75" customHeight="1"/>
    <row r="4818" ht="15.75" customHeight="1"/>
    <row r="4819" ht="15.75" customHeight="1"/>
    <row r="4820" ht="15.75" customHeight="1"/>
    <row r="4821" ht="15.75" customHeight="1"/>
    <row r="4822" ht="15.75" customHeight="1"/>
    <row r="4823" ht="15.75" customHeight="1"/>
    <row r="4824" ht="15.75" customHeight="1"/>
    <row r="4825" ht="15.75" customHeight="1"/>
    <row r="4826" ht="15.75" customHeight="1"/>
    <row r="4827" ht="15.75" customHeight="1"/>
    <row r="4828" ht="15.75" customHeight="1"/>
    <row r="4829" ht="15.75" customHeight="1"/>
    <row r="4830" ht="15.75" customHeight="1"/>
    <row r="4831" ht="15.75" customHeight="1"/>
    <row r="4832" ht="15.75" customHeight="1"/>
    <row r="4833" ht="15.75" customHeight="1"/>
    <row r="4834" ht="15.75" customHeight="1"/>
    <row r="4835" ht="15.75" customHeight="1"/>
    <row r="4836" ht="15.75" customHeight="1"/>
    <row r="4837" ht="15.75" customHeight="1"/>
    <row r="4838" ht="15.75" customHeight="1"/>
    <row r="4839" ht="15.75" customHeight="1"/>
    <row r="4840" ht="15.75" customHeight="1"/>
    <row r="4841" ht="15.75" customHeight="1"/>
    <row r="4842" ht="15.75" customHeight="1"/>
    <row r="4843" ht="15.75" customHeight="1"/>
    <row r="4844" ht="15.75" customHeight="1"/>
    <row r="4845" ht="15.75" customHeight="1"/>
    <row r="4846" ht="15.75" customHeight="1"/>
    <row r="4847" ht="15.75" customHeight="1"/>
    <row r="4848" ht="15.75" customHeight="1"/>
    <row r="4849" ht="15.75" customHeight="1"/>
    <row r="4850" ht="15.75" customHeight="1"/>
    <row r="4851" ht="15.75" customHeight="1"/>
    <row r="4852" ht="15.75" customHeight="1"/>
    <row r="4853" ht="15.75" customHeight="1"/>
    <row r="4854" ht="15.75" customHeight="1"/>
    <row r="4855" ht="15.75" customHeight="1"/>
    <row r="4856" ht="15.75" customHeight="1"/>
    <row r="4857" ht="15.75" customHeight="1"/>
    <row r="4858" ht="15.75" customHeight="1"/>
    <row r="4859" ht="15.75" customHeight="1"/>
    <row r="4860" ht="15.75" customHeight="1"/>
    <row r="4861" ht="15.75" customHeight="1"/>
    <row r="4862" ht="15.75" customHeight="1"/>
    <row r="4863" ht="15.75" customHeight="1"/>
    <row r="4864" ht="15.75" customHeight="1"/>
    <row r="4865" ht="15.75" customHeight="1"/>
    <row r="4866" ht="15.75" customHeight="1"/>
    <row r="4867" ht="15.75" customHeight="1"/>
    <row r="4868" ht="15.75" customHeight="1"/>
    <row r="4869" ht="15.75" customHeight="1"/>
    <row r="4870" ht="15.75" customHeight="1"/>
    <row r="4871" ht="15.75" customHeight="1"/>
    <row r="4872" ht="15.75" customHeight="1"/>
    <row r="4873" ht="15.75" customHeight="1"/>
    <row r="4874" ht="15.75" customHeight="1"/>
    <row r="4875" ht="15.75" customHeight="1"/>
    <row r="4876" ht="15.75" customHeight="1"/>
    <row r="4877" ht="15.75" customHeight="1"/>
    <row r="4878" ht="15.75" customHeight="1"/>
    <row r="4879" ht="15.75" customHeight="1"/>
    <row r="4880" ht="15.75" customHeight="1"/>
    <row r="4881" ht="15.75" customHeight="1"/>
    <row r="4882" ht="15.75" customHeight="1"/>
    <row r="4883" ht="15.75" customHeight="1"/>
    <row r="4884" ht="15.75" customHeight="1"/>
    <row r="4885" ht="15.75" customHeight="1"/>
    <row r="4886" ht="15.75" customHeight="1"/>
    <row r="4887" ht="15.75" customHeight="1"/>
    <row r="4888" ht="15.75" customHeight="1"/>
    <row r="4889" ht="15.75" customHeight="1"/>
    <row r="4890" ht="15.75" customHeight="1"/>
    <row r="4891" ht="15.75" customHeight="1"/>
    <row r="4892" ht="15.75" customHeight="1"/>
    <row r="4893" ht="15.75" customHeight="1"/>
    <row r="4894" ht="15.75" customHeight="1"/>
    <row r="4895" ht="15.75" customHeight="1"/>
    <row r="4896" ht="15.75" customHeight="1"/>
    <row r="4897" ht="15.75" customHeight="1"/>
    <row r="4898" ht="15.75" customHeight="1"/>
    <row r="4899" ht="15.75" customHeight="1"/>
    <row r="4900" ht="15.75" customHeight="1"/>
    <row r="4901" ht="15.75" customHeight="1"/>
    <row r="4902" ht="15.75" customHeight="1"/>
    <row r="4903" ht="15.75" customHeight="1"/>
    <row r="4904" ht="15.75" customHeight="1"/>
    <row r="4905" ht="15.75" customHeight="1"/>
    <row r="4906" ht="15.75" customHeight="1"/>
    <row r="4907" ht="15.75" customHeight="1"/>
    <row r="4908" ht="15.75" customHeight="1"/>
    <row r="4909" ht="15.75" customHeight="1"/>
    <row r="4910" ht="15.75" customHeight="1"/>
    <row r="4911" ht="15.75" customHeight="1"/>
    <row r="4912" ht="15.75" customHeight="1"/>
    <row r="4913" ht="15.75" customHeight="1"/>
    <row r="4914" ht="15.75" customHeight="1"/>
    <row r="4915" ht="15.75" customHeight="1"/>
    <row r="4916" ht="15.75" customHeight="1"/>
    <row r="4917" ht="15.75" customHeight="1"/>
    <row r="4918" ht="15.75" customHeight="1"/>
    <row r="4919" ht="15.75" customHeight="1"/>
    <row r="4920" ht="15.75" customHeight="1"/>
    <row r="4921" ht="15.75" customHeight="1"/>
    <row r="4922" ht="15.75" customHeight="1"/>
    <row r="4923" ht="15.75" customHeight="1"/>
    <row r="4924" ht="15.75" customHeight="1"/>
    <row r="4925" ht="15.75" customHeight="1"/>
    <row r="4926" ht="15.75" customHeight="1"/>
    <row r="4927" ht="15.75" customHeight="1"/>
    <row r="4928" ht="15.75" customHeight="1"/>
    <row r="4929" ht="15.75" customHeight="1"/>
    <row r="4930" ht="15.75" customHeight="1"/>
    <row r="4931" ht="15.75" customHeight="1"/>
    <row r="4932" ht="15.75" customHeight="1"/>
    <row r="4933" ht="15.75" customHeight="1"/>
    <row r="4934" ht="15.75" customHeight="1"/>
    <row r="4935" ht="15.75" customHeight="1"/>
    <row r="4936" ht="15.75" customHeight="1"/>
    <row r="4937" ht="15.75" customHeight="1"/>
    <row r="4938" ht="15.75" customHeight="1"/>
    <row r="4939" ht="15.75" customHeight="1"/>
    <row r="4940" ht="15.75" customHeight="1"/>
    <row r="4941" ht="15.75" customHeight="1"/>
    <row r="4942" ht="15.75" customHeight="1"/>
    <row r="4943" ht="15.75" customHeight="1"/>
    <row r="4944" ht="15.75" customHeight="1"/>
    <row r="4945" ht="15.75" customHeight="1"/>
    <row r="4946" ht="15.75" customHeight="1"/>
    <row r="4947" ht="15.75" customHeight="1"/>
    <row r="4948" ht="15.75" customHeight="1"/>
    <row r="4949" ht="15.75" customHeight="1"/>
    <row r="4950" ht="15.75" customHeight="1"/>
    <row r="4951" ht="15.75" customHeight="1"/>
    <row r="4952" ht="15.75" customHeight="1"/>
    <row r="4953" ht="15.75" customHeight="1"/>
    <row r="4954" ht="15.75" customHeight="1"/>
    <row r="4955" ht="15.75" customHeight="1"/>
    <row r="4956" ht="15.75" customHeight="1"/>
    <row r="4957" ht="15.75" customHeight="1"/>
    <row r="4958" ht="15.75" customHeight="1"/>
    <row r="4959" ht="15.75" customHeight="1"/>
    <row r="4960" ht="15.75" customHeight="1"/>
    <row r="4961" ht="15.75" customHeight="1"/>
    <row r="4962" ht="15.75" customHeight="1"/>
    <row r="4963" ht="15.75" customHeight="1"/>
    <row r="4964" ht="15.75" customHeight="1"/>
    <row r="4965" ht="15.75" customHeight="1"/>
    <row r="4966" ht="15.75" customHeight="1"/>
    <row r="4967" ht="15.75" customHeight="1"/>
    <row r="4968" ht="15.75" customHeight="1"/>
    <row r="4969" ht="15.75" customHeight="1"/>
    <row r="4970" ht="15.75" customHeight="1"/>
    <row r="4971" ht="15.75" customHeight="1"/>
    <row r="4972" ht="15.75" customHeight="1"/>
    <row r="4973" ht="15.75" customHeight="1"/>
    <row r="4974" ht="15.75" customHeight="1"/>
    <row r="4975" ht="15.75" customHeight="1"/>
    <row r="4976" ht="15.75" customHeight="1"/>
    <row r="4977" ht="15.75" customHeight="1"/>
    <row r="4978" ht="15.75" customHeight="1"/>
    <row r="4979" ht="15.75" customHeight="1"/>
    <row r="4980" ht="15.75" customHeight="1"/>
    <row r="4981" ht="15.75" customHeight="1"/>
    <row r="4982" ht="15.75" customHeight="1"/>
    <row r="4983" ht="15.75" customHeight="1"/>
    <row r="4984" ht="15.75" customHeight="1"/>
    <row r="4985" ht="15.75" customHeight="1"/>
    <row r="4986" ht="15.75" customHeight="1"/>
    <row r="4987" ht="15.75" customHeight="1"/>
    <row r="4988" ht="15.75" customHeight="1"/>
    <row r="4989" ht="15.75" customHeight="1"/>
    <row r="4990" ht="15.75" customHeight="1"/>
    <row r="4991" ht="15.75" customHeight="1"/>
    <row r="4992" ht="15.75" customHeight="1"/>
    <row r="4993" ht="15.75" customHeight="1"/>
    <row r="4994" ht="15.75" customHeight="1"/>
    <row r="4995" ht="15.75" customHeight="1"/>
    <row r="4996" ht="15.75" customHeight="1"/>
    <row r="4997" ht="15.75" customHeight="1"/>
    <row r="4998" ht="15.75" customHeight="1"/>
    <row r="4999" ht="15.75" customHeight="1"/>
    <row r="5000" ht="15.75" customHeight="1"/>
    <row r="5001" ht="15.75" customHeight="1"/>
    <row r="5002" ht="15.75" customHeight="1"/>
    <row r="5003" ht="15.75" customHeight="1"/>
    <row r="5004" ht="15.75" customHeight="1"/>
    <row r="5005" ht="15.75" customHeight="1"/>
    <row r="5006" ht="15.75" customHeight="1"/>
    <row r="5007" ht="15.75" customHeight="1"/>
    <row r="5008" ht="15.75" customHeight="1"/>
    <row r="5009" ht="15.75" customHeight="1"/>
    <row r="5010" ht="15.75" customHeight="1"/>
    <row r="5011" ht="15.75" customHeight="1"/>
    <row r="5012" ht="15.75" customHeight="1"/>
    <row r="5013" ht="15.75" customHeight="1"/>
    <row r="5014" ht="15.75" customHeight="1"/>
    <row r="5015" ht="15.75" customHeight="1"/>
    <row r="5016" ht="15.75" customHeight="1"/>
    <row r="5017" ht="15.75" customHeight="1"/>
    <row r="5018" ht="15.75" customHeight="1"/>
    <row r="5019" ht="15.75" customHeight="1"/>
    <row r="5020" ht="15.75" customHeight="1"/>
    <row r="5021" ht="15.75" customHeight="1"/>
    <row r="5022" ht="15.75" customHeight="1"/>
    <row r="5023" ht="15.75" customHeight="1"/>
    <row r="5024" ht="15.75" customHeight="1"/>
    <row r="5025" ht="15.75" customHeight="1"/>
    <row r="5026" ht="15.75" customHeight="1"/>
    <row r="5027" ht="15.75" customHeight="1"/>
    <row r="5028" ht="15.75" customHeight="1"/>
    <row r="5029" ht="15.75" customHeight="1"/>
    <row r="5030" ht="15.75" customHeight="1"/>
    <row r="5031" ht="15.75" customHeight="1"/>
    <row r="5032" ht="15.75" customHeight="1"/>
    <row r="5033" ht="15.75" customHeight="1"/>
    <row r="5034" ht="15.75" customHeight="1"/>
    <row r="5035" ht="15.75" customHeight="1"/>
    <row r="5036" ht="15.75" customHeight="1"/>
    <row r="5037" ht="15.75" customHeight="1"/>
    <row r="5038" ht="15.75" customHeight="1"/>
    <row r="5039" ht="15.75" customHeight="1"/>
    <row r="5040" ht="15.75" customHeight="1"/>
    <row r="5041" ht="15.75" customHeight="1"/>
    <row r="5042" ht="15.75" customHeight="1"/>
    <row r="5043" ht="15.75" customHeight="1"/>
    <row r="5044" ht="15.75" customHeight="1"/>
    <row r="5045" ht="15.75" customHeight="1"/>
    <row r="5046" ht="15.75" customHeight="1"/>
    <row r="5047" ht="15.75" customHeight="1"/>
    <row r="5048" ht="15.75" customHeight="1"/>
    <row r="5049" ht="15.75" customHeight="1"/>
    <row r="5050" ht="15.75" customHeight="1"/>
    <row r="5051" ht="15.75" customHeight="1"/>
    <row r="5052" ht="15.75" customHeight="1"/>
    <row r="5053" ht="15.75" customHeight="1"/>
    <row r="5054" ht="15.75" customHeight="1"/>
    <row r="5055" ht="15.75" customHeight="1"/>
    <row r="5056" ht="15.75" customHeight="1"/>
    <row r="5057" ht="15.75" customHeight="1"/>
    <row r="5058" ht="15.75" customHeight="1"/>
    <row r="5059" ht="15.75" customHeight="1"/>
    <row r="5060" ht="15.75" customHeight="1"/>
    <row r="5061" ht="15.75" customHeight="1"/>
    <row r="5062" ht="15.75" customHeight="1"/>
    <row r="5063" ht="15.75" customHeight="1"/>
    <row r="5064" ht="15.75" customHeight="1"/>
    <row r="5065" ht="15.75" customHeight="1"/>
    <row r="5066" ht="15.75" customHeight="1"/>
    <row r="5067" ht="15.75" customHeight="1"/>
    <row r="5068" ht="15.75" customHeight="1"/>
    <row r="5069" ht="15.75" customHeight="1"/>
    <row r="5070" ht="15.75" customHeight="1"/>
    <row r="5071" ht="15.75" customHeight="1"/>
    <row r="5072" ht="15.75" customHeight="1"/>
    <row r="5073" ht="15.75" customHeight="1"/>
    <row r="5074" ht="15.75" customHeight="1"/>
    <row r="5075" ht="15.75" customHeight="1"/>
    <row r="5076" ht="15.75" customHeight="1"/>
    <row r="5077" ht="15.75" customHeight="1"/>
    <row r="5078" ht="15.75" customHeight="1"/>
    <row r="5079" ht="15.75" customHeight="1"/>
    <row r="5080" ht="15.75" customHeight="1"/>
    <row r="5081" ht="15.75" customHeight="1"/>
    <row r="5082" ht="15.75" customHeight="1"/>
    <row r="5083" ht="15.75" customHeight="1"/>
    <row r="5084" ht="15.75" customHeight="1"/>
    <row r="5085" ht="15.75" customHeight="1"/>
    <row r="5086" ht="15.75" customHeight="1"/>
    <row r="5087" ht="15.75" customHeight="1"/>
    <row r="5088" ht="15.75" customHeight="1"/>
    <row r="5089" ht="15.75" customHeight="1"/>
    <row r="5090" ht="15.75" customHeight="1"/>
    <row r="5091" ht="15.75" customHeight="1"/>
    <row r="5092" ht="15.75" customHeight="1"/>
    <row r="5093" ht="15.75" customHeight="1"/>
    <row r="5094" ht="15.75" customHeight="1"/>
    <row r="5095" ht="15.75" customHeight="1"/>
    <row r="5096" ht="15.75" customHeight="1"/>
    <row r="5097" ht="15.75" customHeight="1"/>
    <row r="5098" ht="15.75" customHeight="1"/>
    <row r="5099" ht="15.75" customHeight="1"/>
    <row r="5100" ht="15.75" customHeight="1"/>
    <row r="5101" ht="15.75" customHeight="1"/>
    <row r="5102" ht="15.75" customHeight="1"/>
    <row r="5103" ht="15.75" customHeight="1"/>
    <row r="5104" ht="15.75" customHeight="1"/>
    <row r="5105" ht="15.75" customHeight="1"/>
    <row r="5106" ht="15.75" customHeight="1"/>
    <row r="5107" ht="15.75" customHeight="1"/>
    <row r="5108" ht="15.75" customHeight="1"/>
    <row r="5109" ht="15.75" customHeight="1"/>
    <row r="5110" ht="15.75" customHeight="1"/>
    <row r="5111" ht="15.75" customHeight="1"/>
    <row r="5112" ht="15.75" customHeight="1"/>
    <row r="5113" ht="15.75" customHeight="1"/>
    <row r="5114" ht="15.75" customHeight="1"/>
    <row r="5115" ht="15.75" customHeight="1"/>
    <row r="5116" ht="15.75" customHeight="1"/>
    <row r="5117" ht="15.75" customHeight="1"/>
    <row r="5118" ht="15.75" customHeight="1"/>
    <row r="5119" ht="15.75" customHeight="1"/>
    <row r="5120" ht="15.75" customHeight="1"/>
    <row r="5121" ht="15.75" customHeight="1"/>
    <row r="5122" ht="15.75" customHeight="1"/>
    <row r="5123" ht="15.75" customHeight="1"/>
    <row r="5124" ht="15.75" customHeight="1"/>
    <row r="5125" ht="15.75" customHeight="1"/>
    <row r="5126" ht="15.75" customHeight="1"/>
    <row r="5127" ht="15.75" customHeight="1"/>
    <row r="5128" ht="15.75" customHeight="1"/>
    <row r="5129" ht="15.75" customHeight="1"/>
    <row r="5130" ht="15.75" customHeight="1"/>
    <row r="5131" ht="15.75" customHeight="1"/>
    <row r="5132" ht="15.75" customHeight="1"/>
    <row r="5133" ht="15.75" customHeight="1"/>
    <row r="5134" ht="15.75" customHeight="1"/>
    <row r="5135" ht="15.75" customHeight="1"/>
    <row r="5136" ht="15.75" customHeight="1"/>
    <row r="5137" ht="15.75" customHeight="1"/>
    <row r="5138" ht="15.75" customHeight="1"/>
    <row r="5139" ht="15.75" customHeight="1"/>
    <row r="5140" ht="15.75" customHeight="1"/>
    <row r="5141" ht="15.75" customHeight="1"/>
    <row r="5142" ht="15.75" customHeight="1"/>
    <row r="5143" ht="15.75" customHeight="1"/>
    <row r="5144" ht="15.75" customHeight="1"/>
    <row r="5145" ht="15.75" customHeight="1"/>
    <row r="5146" ht="15.75" customHeight="1"/>
    <row r="5147" ht="15.75" customHeight="1"/>
    <row r="5148" ht="15.75" customHeight="1"/>
    <row r="5149" ht="15.75" customHeight="1"/>
    <row r="5150" ht="15.75" customHeight="1"/>
    <row r="5151" ht="15.75" customHeight="1"/>
    <row r="5152" ht="15.75" customHeight="1"/>
    <row r="5153" ht="15.75" customHeight="1"/>
    <row r="5154" ht="15.75" customHeight="1"/>
    <row r="5155" ht="15.75" customHeight="1"/>
    <row r="5156" ht="15.75" customHeight="1"/>
    <row r="5157" ht="15.75" customHeight="1"/>
    <row r="5158" ht="15.75" customHeight="1"/>
    <row r="5159" ht="15.75" customHeight="1"/>
    <row r="5160" ht="15.75" customHeight="1"/>
    <row r="5161" ht="15.75" customHeight="1"/>
    <row r="5162" ht="15.75" customHeight="1"/>
    <row r="5163" ht="15.75" customHeight="1"/>
    <row r="5164" ht="15.75" customHeight="1"/>
    <row r="5165" ht="15.75" customHeight="1"/>
    <row r="5166" ht="15.75" customHeight="1"/>
    <row r="5167" ht="15.75" customHeight="1"/>
    <row r="5168" ht="15.75" customHeight="1"/>
    <row r="5169" ht="15.75" customHeight="1"/>
    <row r="5170" ht="15.75" customHeight="1"/>
    <row r="5171" ht="15.75" customHeight="1"/>
    <row r="5172" ht="15.75" customHeight="1"/>
    <row r="5173" ht="15.75" customHeight="1"/>
    <row r="5174" ht="15.75" customHeight="1"/>
    <row r="5175" ht="15.75" customHeight="1"/>
    <row r="5176" ht="15.75" customHeight="1"/>
    <row r="5177" ht="15.75" customHeight="1"/>
    <row r="5178" ht="15.75" customHeight="1"/>
    <row r="5179" ht="15.75" customHeight="1"/>
    <row r="5180" ht="15.75" customHeight="1"/>
    <row r="5181" ht="15.75" customHeight="1"/>
    <row r="5182" ht="15.75" customHeight="1"/>
    <row r="5183" ht="15.75" customHeight="1"/>
    <row r="5184" ht="15.75" customHeight="1"/>
    <row r="5185" ht="15.75" customHeight="1"/>
    <row r="5186" ht="15.75" customHeight="1"/>
    <row r="5187" ht="15.75" customHeight="1"/>
    <row r="5188" ht="15.75" customHeight="1"/>
    <row r="5189" ht="15.75" customHeight="1"/>
    <row r="5190" ht="15.75" customHeight="1"/>
    <row r="5191" ht="15.75" customHeight="1"/>
    <row r="5192" ht="15.75" customHeight="1"/>
    <row r="5193" ht="15.75" customHeight="1"/>
    <row r="5194" ht="15.75" customHeight="1"/>
    <row r="5195" ht="15.75" customHeight="1"/>
    <row r="5196" ht="15.75" customHeight="1"/>
    <row r="5197" ht="15.75" customHeight="1"/>
    <row r="5198" ht="15.75" customHeight="1"/>
    <row r="5199" ht="15.75" customHeight="1"/>
    <row r="5200" ht="15.75" customHeight="1"/>
    <row r="5201" ht="15.75" customHeight="1"/>
    <row r="5202" ht="15.75" customHeight="1"/>
    <row r="5203" ht="15.75" customHeight="1"/>
    <row r="5204" ht="15.75" customHeight="1"/>
    <row r="5205" ht="15.75" customHeight="1"/>
    <row r="5206" ht="15.75" customHeight="1"/>
    <row r="5207" ht="15.75" customHeight="1"/>
    <row r="5208" ht="15.75" customHeight="1"/>
    <row r="5209" ht="15.75" customHeight="1"/>
    <row r="5210" ht="15.75" customHeight="1"/>
    <row r="5211" ht="15.75" customHeight="1"/>
    <row r="5212" ht="15.75" customHeight="1"/>
    <row r="5213" ht="15.75" customHeight="1"/>
    <row r="5214" ht="15.75" customHeight="1"/>
    <row r="5215" ht="15.75" customHeight="1"/>
    <row r="5216" ht="15.75" customHeight="1"/>
    <row r="5217" ht="15.75" customHeight="1"/>
    <row r="5218" ht="15.75" customHeight="1"/>
    <row r="5219" ht="15.75" customHeight="1"/>
    <row r="5220" ht="15.75" customHeight="1"/>
    <row r="5221" ht="15.75" customHeight="1"/>
    <row r="5222" ht="15.75" customHeight="1"/>
    <row r="5223" ht="15.75" customHeight="1"/>
    <row r="5224" ht="15.75" customHeight="1"/>
    <row r="5225" ht="15.75" customHeight="1"/>
    <row r="5226" ht="15.75" customHeight="1"/>
    <row r="5227" ht="15.75" customHeight="1"/>
    <row r="5228" ht="15.75" customHeight="1"/>
    <row r="5229" ht="15.75" customHeight="1"/>
    <row r="5230" ht="15.75" customHeight="1"/>
    <row r="5231" ht="15.75" customHeight="1"/>
    <row r="5232" ht="15.75" customHeight="1"/>
    <row r="5233" ht="15.75" customHeight="1"/>
    <row r="5234" ht="15.75" customHeight="1"/>
    <row r="5235" ht="15.75" customHeight="1"/>
    <row r="5236" ht="15.75" customHeight="1"/>
    <row r="5237" ht="15.75" customHeight="1"/>
    <row r="5238" ht="15.75" customHeight="1"/>
    <row r="5239" ht="15.75" customHeight="1"/>
    <row r="5240" ht="15.75" customHeight="1"/>
    <row r="5241" ht="15.75" customHeight="1"/>
    <row r="5242" ht="15.75" customHeight="1"/>
    <row r="5243" ht="15.75" customHeight="1"/>
    <row r="5244" ht="15.75" customHeight="1"/>
    <row r="5245" ht="15.75" customHeight="1"/>
    <row r="5246" ht="15.75" customHeight="1"/>
    <row r="5247" ht="15.75" customHeight="1"/>
    <row r="5248" ht="15.75" customHeight="1"/>
    <row r="5249" ht="15.75" customHeight="1"/>
    <row r="5250" ht="15.75" customHeight="1"/>
    <row r="5251" ht="15.75" customHeight="1"/>
    <row r="5252" ht="15.75" customHeight="1"/>
    <row r="5253" ht="15.75" customHeight="1"/>
    <row r="5254" ht="15.75" customHeight="1"/>
    <row r="5255" ht="15.75" customHeight="1"/>
    <row r="5256" ht="15.75" customHeight="1"/>
    <row r="5257" ht="15.75" customHeight="1"/>
    <row r="5258" ht="15.75" customHeight="1"/>
    <row r="5259" ht="15.75" customHeight="1"/>
    <row r="5260" ht="15.75" customHeight="1"/>
    <row r="5261" ht="15.75" customHeight="1"/>
    <row r="5262" ht="15.75" customHeight="1"/>
    <row r="5263" ht="15.75" customHeight="1"/>
    <row r="5264" ht="15.75" customHeight="1"/>
    <row r="5265" ht="15.75" customHeight="1"/>
    <row r="5266" ht="15.75" customHeight="1"/>
    <row r="5267" ht="15.75" customHeight="1"/>
    <row r="5268" ht="15.75" customHeight="1"/>
    <row r="5269" ht="15.75" customHeight="1"/>
    <row r="5270" ht="15.75" customHeight="1"/>
    <row r="5271" ht="15.75" customHeight="1"/>
    <row r="5272" ht="15.75" customHeight="1"/>
    <row r="5273" ht="15.75" customHeight="1"/>
    <row r="5274" ht="15.75" customHeight="1"/>
    <row r="5275" ht="15.75" customHeight="1"/>
    <row r="5276" ht="15.75" customHeight="1"/>
    <row r="5277" ht="15.75" customHeight="1"/>
    <row r="5278" ht="15.75" customHeight="1"/>
    <row r="5279" ht="15.75" customHeight="1"/>
    <row r="5280" ht="15.75" customHeight="1"/>
    <row r="5281" ht="15.75" customHeight="1"/>
    <row r="5282" ht="15.75" customHeight="1"/>
    <row r="5283" ht="15.75" customHeight="1"/>
    <row r="5284" ht="15.75" customHeight="1"/>
    <row r="5285" ht="15.75" customHeight="1"/>
    <row r="5286" ht="15.75" customHeight="1"/>
    <row r="5287" ht="15.75" customHeight="1"/>
    <row r="5288" ht="15.75" customHeight="1"/>
    <row r="5289" ht="15.75" customHeight="1"/>
    <row r="5290" ht="15.75" customHeight="1"/>
    <row r="5291" ht="15.75" customHeight="1"/>
    <row r="5292" ht="15.75" customHeight="1"/>
    <row r="5293" ht="15.75" customHeight="1"/>
    <row r="5294" ht="15.75" customHeight="1"/>
    <row r="5295" ht="15.75" customHeight="1"/>
    <row r="5296" ht="15.75" customHeight="1"/>
    <row r="5297" ht="15.75" customHeight="1"/>
    <row r="5298" ht="15.75" customHeight="1"/>
    <row r="5299" ht="15.75" customHeight="1"/>
    <row r="5300" ht="15.75" customHeight="1"/>
    <row r="5301" ht="15.75" customHeight="1"/>
    <row r="5302" ht="15.75" customHeight="1"/>
    <row r="5303" ht="15.75" customHeight="1"/>
    <row r="5304" ht="15.75" customHeight="1"/>
    <row r="5305" ht="15.75" customHeight="1"/>
    <row r="5306" ht="15.75" customHeight="1"/>
    <row r="5307" ht="15.75" customHeight="1"/>
    <row r="5308" ht="15.75" customHeight="1"/>
    <row r="5309" ht="15.75" customHeight="1"/>
    <row r="5310" ht="15.75" customHeight="1"/>
    <row r="5311" ht="15.75" customHeight="1"/>
    <row r="5312" ht="15.75" customHeight="1"/>
    <row r="5313" ht="15.75" customHeight="1"/>
    <row r="5314" ht="15.75" customHeight="1"/>
    <row r="5315" ht="15.75" customHeight="1"/>
    <row r="5316" ht="15.75" customHeight="1"/>
    <row r="5317" ht="15.75" customHeight="1"/>
    <row r="5318" ht="15.75" customHeight="1"/>
    <row r="5319" ht="15.75" customHeight="1"/>
    <row r="5320" ht="15.75" customHeight="1"/>
    <row r="5321" ht="15.75" customHeight="1"/>
    <row r="5322" ht="15.75" customHeight="1"/>
    <row r="5323" ht="15.75" customHeight="1"/>
    <row r="5324" ht="15.75" customHeight="1"/>
    <row r="5325" ht="15.75" customHeight="1"/>
    <row r="5326" ht="15.75" customHeight="1"/>
    <row r="5327" ht="15.75" customHeight="1"/>
    <row r="5328" ht="15.75" customHeight="1"/>
    <row r="5329" ht="15.75" customHeight="1"/>
    <row r="5330" ht="15.75" customHeight="1"/>
    <row r="5331" ht="15.75" customHeight="1"/>
    <row r="5332" ht="15.75" customHeight="1"/>
    <row r="5333" ht="15.75" customHeight="1"/>
    <row r="5334" ht="15.75" customHeight="1"/>
    <row r="5335" ht="15.75" customHeight="1"/>
    <row r="5336" ht="15.75" customHeight="1"/>
    <row r="5337" ht="15.75" customHeight="1"/>
    <row r="5338" ht="15.75" customHeight="1"/>
    <row r="5339" ht="15.75" customHeight="1"/>
    <row r="5340" ht="15.75" customHeight="1"/>
    <row r="5341" ht="15.75" customHeight="1"/>
    <row r="5342" ht="15.75" customHeight="1"/>
    <row r="5343" ht="15.75" customHeight="1"/>
    <row r="5344" ht="15.75" customHeight="1"/>
    <row r="5345" ht="15.75" customHeight="1"/>
    <row r="5346" ht="15.75" customHeight="1"/>
    <row r="5347" ht="15.75" customHeight="1"/>
    <row r="5348" ht="15.75" customHeight="1"/>
    <row r="5349" ht="15.75" customHeight="1"/>
    <row r="5350" ht="15.75" customHeight="1"/>
    <row r="5351" ht="15.75" customHeight="1"/>
    <row r="5352" ht="15.75" customHeight="1"/>
    <row r="5353" ht="15.75" customHeight="1"/>
    <row r="5354" ht="15.75" customHeight="1"/>
    <row r="5355" ht="15.75" customHeight="1"/>
    <row r="5356" ht="15.75" customHeight="1"/>
    <row r="5357" ht="15.75" customHeight="1"/>
    <row r="5358" ht="15.75" customHeight="1"/>
    <row r="5359" ht="15.75" customHeight="1"/>
    <row r="5360" ht="15.75" customHeight="1"/>
    <row r="5361" ht="15.75" customHeight="1"/>
    <row r="5362" ht="15.75" customHeight="1"/>
    <row r="5363" ht="15.75" customHeight="1"/>
    <row r="5364" ht="15.75" customHeight="1"/>
    <row r="5365" ht="15.75" customHeight="1"/>
    <row r="5366" ht="15.75" customHeight="1"/>
    <row r="5367" ht="15.75" customHeight="1"/>
    <row r="5368" ht="15.75" customHeight="1"/>
    <row r="5369" ht="15.75" customHeight="1"/>
    <row r="5370" ht="15.75" customHeight="1"/>
    <row r="5371" ht="15.75" customHeight="1"/>
    <row r="5372" ht="15.75" customHeight="1"/>
    <row r="5373" ht="15.75" customHeight="1"/>
    <row r="5374" ht="15.75" customHeight="1"/>
    <row r="5375" ht="15.75" customHeight="1"/>
    <row r="5376" ht="15.75" customHeight="1"/>
    <row r="5377" ht="15.75" customHeight="1"/>
    <row r="5378" ht="15.75" customHeight="1"/>
    <row r="5379" ht="15.75" customHeight="1"/>
    <row r="5380" ht="15.75" customHeight="1"/>
    <row r="5381" ht="15.75" customHeight="1"/>
    <row r="5382" ht="15.75" customHeight="1"/>
    <row r="5383" ht="15.75" customHeight="1"/>
    <row r="5384" ht="15.75" customHeight="1"/>
    <row r="5385" ht="15.75" customHeight="1"/>
    <row r="5386" ht="15.75" customHeight="1"/>
    <row r="5387" ht="15.75" customHeight="1"/>
    <row r="5388" ht="15.75" customHeight="1"/>
    <row r="5389" ht="15.75" customHeight="1"/>
    <row r="5390" ht="15.75" customHeight="1"/>
    <row r="5391" ht="15.75" customHeight="1"/>
    <row r="5392" ht="15.75" customHeight="1"/>
    <row r="5393" ht="15.75" customHeight="1"/>
    <row r="5394" ht="15.75" customHeight="1"/>
    <row r="5395" ht="15.75" customHeight="1"/>
    <row r="5396" ht="15.75" customHeight="1"/>
    <row r="5397" ht="15.75" customHeight="1"/>
    <row r="5398" ht="15.75" customHeight="1"/>
    <row r="5399" ht="15.75" customHeight="1"/>
    <row r="5400" ht="15.75" customHeight="1"/>
    <row r="5401" ht="15.75" customHeight="1"/>
    <row r="5402" ht="15.75" customHeight="1"/>
    <row r="5403" ht="15.75" customHeight="1"/>
    <row r="5404" ht="15.75" customHeight="1"/>
    <row r="5405" ht="15.75" customHeight="1"/>
    <row r="5406" ht="15.75" customHeight="1"/>
    <row r="5407" ht="15.75" customHeight="1"/>
    <row r="5408" ht="15.75" customHeight="1"/>
    <row r="5409" ht="15.75" customHeight="1"/>
    <row r="5410" ht="15.75" customHeight="1"/>
    <row r="5411" ht="15.75" customHeight="1"/>
    <row r="5412" ht="15.75" customHeight="1"/>
    <row r="5413" ht="15.75" customHeight="1"/>
    <row r="5414" ht="15.75" customHeight="1"/>
    <row r="5415" ht="15.75" customHeight="1"/>
    <row r="5416" ht="15.75" customHeight="1"/>
    <row r="5417" ht="15.75" customHeight="1"/>
    <row r="5418" ht="15.75" customHeight="1"/>
    <row r="5419" ht="15.75" customHeight="1"/>
    <row r="5420" ht="15.75" customHeight="1"/>
    <row r="5421" ht="15.75" customHeight="1"/>
    <row r="5422" ht="15.75" customHeight="1"/>
    <row r="5423" ht="15.75" customHeight="1"/>
    <row r="5424" ht="15.75" customHeight="1"/>
    <row r="5425" ht="15.75" customHeight="1"/>
    <row r="5426" ht="15.75" customHeight="1"/>
    <row r="5427" ht="15.75" customHeight="1"/>
    <row r="5428" ht="15.75" customHeight="1"/>
    <row r="5429" ht="15.75" customHeight="1"/>
    <row r="5430" ht="15.75" customHeight="1"/>
    <row r="5431" ht="15.75" customHeight="1"/>
    <row r="5432" ht="15.75" customHeight="1"/>
    <row r="5433" ht="15.75" customHeight="1"/>
    <row r="5434" ht="15.75" customHeight="1"/>
    <row r="5435" ht="15.75" customHeight="1"/>
    <row r="5436" ht="15.75" customHeight="1"/>
    <row r="5437" ht="15.75" customHeight="1"/>
    <row r="5438" ht="15.75" customHeight="1"/>
    <row r="5439" ht="15.75" customHeight="1"/>
    <row r="5440" ht="15.75" customHeight="1"/>
    <row r="5441" ht="15.75" customHeight="1"/>
    <row r="5442" ht="15.75" customHeight="1"/>
    <row r="5443" ht="15.75" customHeight="1"/>
    <row r="5444" ht="15.75" customHeight="1"/>
    <row r="5445" ht="15.75" customHeight="1"/>
    <row r="5446" ht="15.75" customHeight="1"/>
    <row r="5447" ht="15.75" customHeight="1"/>
    <row r="5448" ht="15.75" customHeight="1"/>
    <row r="5449" ht="15.75" customHeight="1"/>
    <row r="5450" ht="15.75" customHeight="1"/>
    <row r="5451" ht="15.75" customHeight="1"/>
    <row r="5452" ht="15.75" customHeight="1"/>
    <row r="5453" ht="15.75" customHeight="1"/>
    <row r="5454" ht="15.75" customHeight="1"/>
    <row r="5455" ht="15.75" customHeight="1"/>
    <row r="5456" ht="15.75" customHeight="1"/>
    <row r="5457" ht="15.75" customHeight="1"/>
    <row r="5458" ht="15.75" customHeight="1"/>
    <row r="5459" ht="15.75" customHeight="1"/>
    <row r="5460" ht="15.75" customHeight="1"/>
    <row r="5461" ht="15.75" customHeight="1"/>
    <row r="5462" ht="15.75" customHeight="1"/>
    <row r="5463" ht="15.75" customHeight="1"/>
    <row r="5464" ht="15.75" customHeight="1"/>
    <row r="5465" ht="15.75" customHeight="1"/>
    <row r="5466" ht="15.75" customHeight="1"/>
    <row r="5467" ht="15.75" customHeight="1"/>
    <row r="5468" ht="15.75" customHeight="1"/>
    <row r="5469" ht="15.75" customHeight="1"/>
    <row r="5470" ht="15.75" customHeight="1"/>
    <row r="5471" ht="15.75" customHeight="1"/>
    <row r="5472" ht="15.75" customHeight="1"/>
    <row r="5473" ht="15.75" customHeight="1"/>
    <row r="5474" ht="15.75" customHeight="1"/>
    <row r="5475" ht="15.75" customHeight="1"/>
    <row r="5476" ht="15.75" customHeight="1"/>
    <row r="5477" ht="15.75" customHeight="1"/>
    <row r="5478" ht="15.75" customHeight="1"/>
    <row r="5479" ht="15.75" customHeight="1"/>
    <row r="5480" ht="15.75" customHeight="1"/>
    <row r="5481" ht="15.75" customHeight="1"/>
    <row r="5482" ht="15.75" customHeight="1"/>
    <row r="5483" ht="15.75" customHeight="1"/>
    <row r="5484" ht="15.75" customHeight="1"/>
    <row r="5485" ht="15.75" customHeight="1"/>
    <row r="5486" ht="15.75" customHeight="1"/>
    <row r="5487" ht="15.75" customHeight="1"/>
    <row r="5488" ht="15.75" customHeight="1"/>
    <row r="5489" ht="15.75" customHeight="1"/>
    <row r="5490" ht="15.75" customHeight="1"/>
    <row r="5491" ht="15.75" customHeight="1"/>
    <row r="5492" ht="15.75" customHeight="1"/>
    <row r="5493" ht="15.75" customHeight="1"/>
    <row r="5494" ht="15.75" customHeight="1"/>
    <row r="5495" ht="15.75" customHeight="1"/>
    <row r="5496" ht="15.75" customHeight="1"/>
    <row r="5497" ht="15.75" customHeight="1"/>
    <row r="5498" ht="15.75" customHeight="1"/>
    <row r="5499" ht="15.75" customHeight="1"/>
    <row r="5500" ht="15.75" customHeight="1"/>
    <row r="5501" ht="15.75" customHeight="1"/>
    <row r="5502" ht="15.75" customHeight="1"/>
    <row r="5503" ht="15.75" customHeight="1"/>
    <row r="5504" ht="15.75" customHeight="1"/>
    <row r="5505" ht="15.75" customHeight="1"/>
    <row r="5506" ht="15.75" customHeight="1"/>
    <row r="5507" ht="15.75" customHeight="1"/>
    <row r="5508" ht="15.75" customHeight="1"/>
    <row r="5509" ht="15.75" customHeight="1"/>
    <row r="5510" ht="15.75" customHeight="1"/>
    <row r="5511" ht="15.75" customHeight="1"/>
    <row r="5512" ht="15.75" customHeight="1"/>
    <row r="5513" ht="15.75" customHeight="1"/>
    <row r="5514" ht="15.75" customHeight="1"/>
    <row r="5515" ht="15.75" customHeight="1"/>
    <row r="5516" ht="15.75" customHeight="1"/>
    <row r="5517" ht="15.75" customHeight="1"/>
    <row r="5518" ht="15.75" customHeight="1"/>
    <row r="5519" ht="15.75" customHeight="1"/>
    <row r="5520" ht="15.75" customHeight="1"/>
    <row r="5521" ht="15.75" customHeight="1"/>
    <row r="5522" ht="15.75" customHeight="1"/>
    <row r="5523" ht="15.75" customHeight="1"/>
    <row r="5524" ht="15.75" customHeight="1"/>
    <row r="5525" ht="15.75" customHeight="1"/>
    <row r="5526" ht="15.75" customHeight="1"/>
    <row r="5527" ht="15.75" customHeight="1"/>
    <row r="5528" ht="15.75" customHeight="1"/>
    <row r="5529" ht="15.75" customHeight="1"/>
    <row r="5530" ht="15.75" customHeight="1"/>
    <row r="5531" ht="15.75" customHeight="1"/>
    <row r="5532" ht="15.75" customHeight="1"/>
    <row r="5533" ht="15.75" customHeight="1"/>
    <row r="5534" ht="15.75" customHeight="1"/>
    <row r="5535" ht="15.75" customHeight="1"/>
    <row r="5536" ht="15.75" customHeight="1"/>
    <row r="5537" ht="15.75" customHeight="1"/>
    <row r="5538" ht="15.75" customHeight="1"/>
    <row r="5539" ht="15.75" customHeight="1"/>
    <row r="5540" ht="15.75" customHeight="1"/>
    <row r="5541" ht="15.75" customHeight="1"/>
    <row r="5542" ht="15.75" customHeight="1"/>
    <row r="5543" ht="15.75" customHeight="1"/>
    <row r="5544" ht="15.75" customHeight="1"/>
    <row r="5545" ht="15.75" customHeight="1"/>
    <row r="5546" ht="15.75" customHeight="1"/>
    <row r="5547" ht="15.75" customHeight="1"/>
    <row r="5548" ht="15.75" customHeight="1"/>
    <row r="5549" ht="15.75" customHeight="1"/>
    <row r="5550" ht="15.75" customHeight="1"/>
    <row r="5551" ht="15.75" customHeight="1"/>
    <row r="5552" ht="15.75" customHeight="1"/>
    <row r="5553" ht="15.75" customHeight="1"/>
    <row r="5554" ht="15.75" customHeight="1"/>
    <row r="5555" ht="15.75" customHeight="1"/>
    <row r="5556" ht="15.75" customHeight="1"/>
    <row r="5557" ht="15.75" customHeight="1"/>
    <row r="5558" ht="15.75" customHeight="1"/>
    <row r="5559" ht="15.75" customHeight="1"/>
    <row r="5560" ht="15.75" customHeight="1"/>
    <row r="5561" ht="15.75" customHeight="1"/>
    <row r="5562" ht="15.75" customHeight="1"/>
    <row r="5563" ht="15.75" customHeight="1"/>
    <row r="5564" ht="15.75" customHeight="1"/>
    <row r="5565" ht="15.75" customHeight="1"/>
    <row r="5566" ht="15.75" customHeight="1"/>
    <row r="5567" ht="15.75" customHeight="1"/>
    <row r="5568" ht="15.75" customHeight="1"/>
    <row r="5569" ht="15.75" customHeight="1"/>
    <row r="5570" ht="15.75" customHeight="1"/>
    <row r="5571" ht="15.75" customHeight="1"/>
    <row r="5572" ht="15.75" customHeight="1"/>
    <row r="5573" ht="15.75" customHeight="1"/>
    <row r="5574" ht="15.75" customHeight="1"/>
    <row r="5575" ht="15.75" customHeight="1"/>
    <row r="5576" ht="15.75" customHeight="1"/>
    <row r="5577" ht="15.75" customHeight="1"/>
    <row r="5578" ht="15.75" customHeight="1"/>
    <row r="5579" ht="15.75" customHeight="1"/>
    <row r="5580" ht="15.75" customHeight="1"/>
    <row r="5581" ht="15.75" customHeight="1"/>
    <row r="5582" ht="15.75" customHeight="1"/>
    <row r="5583" ht="15.75" customHeight="1"/>
    <row r="5584" ht="15.75" customHeight="1"/>
    <row r="5585" ht="15.75" customHeight="1"/>
    <row r="5586" ht="15.75" customHeight="1"/>
    <row r="5587" ht="15.75" customHeight="1"/>
    <row r="5588" ht="15.75" customHeight="1"/>
    <row r="5589" ht="15.75" customHeight="1"/>
    <row r="5590" ht="15.75" customHeight="1"/>
    <row r="5591" ht="15.75" customHeight="1"/>
    <row r="5592" ht="15.75" customHeight="1"/>
    <row r="5593" ht="15.75" customHeight="1"/>
    <row r="5594" ht="15.75" customHeight="1"/>
    <row r="5595" ht="15.75" customHeight="1"/>
    <row r="5596" ht="15.75" customHeight="1"/>
    <row r="5597" ht="15.75" customHeight="1"/>
    <row r="5598" ht="15.75" customHeight="1"/>
    <row r="5599" ht="15.75" customHeight="1"/>
    <row r="5600" ht="15.75" customHeight="1"/>
    <row r="5601" ht="15.75" customHeight="1"/>
    <row r="5602" ht="15.75" customHeight="1"/>
    <row r="5603" ht="15.75" customHeight="1"/>
    <row r="5604" ht="15.75" customHeight="1"/>
    <row r="5605" ht="15.75" customHeight="1"/>
    <row r="5606" ht="15.75" customHeight="1"/>
    <row r="5607" ht="15.75" customHeight="1"/>
    <row r="5608" ht="15.75" customHeight="1"/>
    <row r="5609" ht="15.75" customHeight="1"/>
    <row r="5610" ht="15.75" customHeight="1"/>
    <row r="5611" ht="15.75" customHeight="1"/>
    <row r="5612" ht="15.75" customHeight="1"/>
    <row r="5613" ht="15.75" customHeight="1"/>
    <row r="5614" ht="15.75" customHeight="1"/>
    <row r="5615" ht="15.75" customHeight="1"/>
    <row r="5616" ht="15.75" customHeight="1"/>
    <row r="5617" ht="15.75" customHeight="1"/>
    <row r="5618" ht="15.75" customHeight="1"/>
    <row r="5619" ht="15.75" customHeight="1"/>
    <row r="5620" ht="15.75" customHeight="1"/>
    <row r="5621" ht="15.75" customHeight="1"/>
    <row r="5622" ht="15.75" customHeight="1"/>
    <row r="5623" ht="15.75" customHeight="1"/>
    <row r="5624" ht="15.75" customHeight="1"/>
    <row r="5625" ht="15.75" customHeight="1"/>
    <row r="5626" ht="15.75" customHeight="1"/>
    <row r="5627" ht="15.75" customHeight="1"/>
    <row r="5628" ht="15.75" customHeight="1"/>
    <row r="5629" ht="15.75" customHeight="1"/>
    <row r="5630" ht="15.75" customHeight="1"/>
    <row r="5631" ht="15.75" customHeight="1"/>
    <row r="5632" ht="15.75" customHeight="1"/>
    <row r="5633" ht="15.75" customHeight="1"/>
    <row r="5634" ht="15.75" customHeight="1"/>
    <row r="5635" ht="15.75" customHeight="1"/>
    <row r="5636" ht="15.75" customHeight="1"/>
    <row r="5637" ht="15.75" customHeight="1"/>
    <row r="5638" ht="15.75" customHeight="1"/>
    <row r="5639" ht="15.75" customHeight="1"/>
    <row r="5640" ht="15.75" customHeight="1"/>
    <row r="5641" ht="15.75" customHeight="1"/>
    <row r="5642" ht="15.75" customHeight="1"/>
    <row r="5643" ht="15.75" customHeight="1"/>
    <row r="5644" ht="15.75" customHeight="1"/>
    <row r="5645" ht="15.75" customHeight="1"/>
    <row r="5646" ht="15.75" customHeight="1"/>
    <row r="5647" ht="15.75" customHeight="1"/>
    <row r="5648" ht="15.75" customHeight="1"/>
    <row r="5649" ht="15.75" customHeight="1"/>
    <row r="5650" ht="15.75" customHeight="1"/>
    <row r="5651" ht="15.75" customHeight="1"/>
    <row r="5652" ht="15.75" customHeight="1"/>
    <row r="5653" ht="15.75" customHeight="1"/>
    <row r="5654" ht="15.75" customHeight="1"/>
    <row r="5655" ht="15.75" customHeight="1"/>
    <row r="5656" ht="15.75" customHeight="1"/>
    <row r="5657" ht="15.75" customHeight="1"/>
    <row r="5658" ht="15.75" customHeight="1"/>
    <row r="5659" ht="15.75" customHeight="1"/>
    <row r="5660" ht="15.75" customHeight="1"/>
    <row r="5661" ht="15.75" customHeight="1"/>
    <row r="5662" ht="15.75" customHeight="1"/>
    <row r="5663" ht="15.75" customHeight="1"/>
    <row r="5664" ht="15.75" customHeight="1"/>
    <row r="5665" ht="15.75" customHeight="1"/>
    <row r="5666" ht="15.75" customHeight="1"/>
    <row r="5667" ht="15.75" customHeight="1"/>
    <row r="5668" ht="15.75" customHeight="1"/>
    <row r="5669" ht="15.75" customHeight="1"/>
    <row r="5670" ht="15.75" customHeight="1"/>
    <row r="5671" ht="15.75" customHeight="1"/>
    <row r="5672" ht="15.75" customHeight="1"/>
    <row r="5673" ht="15.75" customHeight="1"/>
    <row r="5674" ht="15.75" customHeight="1"/>
    <row r="5675" ht="15.75" customHeight="1"/>
    <row r="5676" ht="15.75" customHeight="1"/>
    <row r="5677" ht="15.75" customHeight="1"/>
    <row r="5678" ht="15.75" customHeight="1"/>
    <row r="5679" ht="15.75" customHeight="1"/>
    <row r="5680" ht="15.75" customHeight="1"/>
    <row r="5681" ht="15.75" customHeight="1"/>
    <row r="5682" ht="15.75" customHeight="1"/>
    <row r="5683" ht="15.75" customHeight="1"/>
    <row r="5684" ht="15.75" customHeight="1"/>
    <row r="5685" ht="15.75" customHeight="1"/>
    <row r="5686" ht="15.75" customHeight="1"/>
    <row r="5687" ht="15.75" customHeight="1"/>
    <row r="5688" ht="15.75" customHeight="1"/>
    <row r="5689" ht="15.75" customHeight="1"/>
    <row r="5690" ht="15.75" customHeight="1"/>
    <row r="5691" ht="15.75" customHeight="1"/>
    <row r="5692" ht="15.75" customHeight="1"/>
    <row r="5693" ht="15.75" customHeight="1"/>
    <row r="5694" ht="15.75" customHeight="1"/>
    <row r="5695" ht="15.75" customHeight="1"/>
    <row r="5696" ht="15.75" customHeight="1"/>
    <row r="5697" ht="15.75" customHeight="1"/>
    <row r="5698" ht="15.75" customHeight="1"/>
    <row r="5699" ht="15.75" customHeight="1"/>
    <row r="5700" ht="15.75" customHeight="1"/>
    <row r="5701" ht="15.75" customHeight="1"/>
    <row r="5702" ht="15.75" customHeight="1"/>
    <row r="5703" ht="15.75" customHeight="1"/>
    <row r="5704" ht="15.75" customHeight="1"/>
    <row r="5705" ht="15.75" customHeight="1"/>
    <row r="5706" ht="15.75" customHeight="1"/>
    <row r="5707" ht="15.75" customHeight="1"/>
    <row r="5708" ht="15.75" customHeight="1"/>
    <row r="5709" ht="15.75" customHeight="1"/>
    <row r="5710" ht="15.75" customHeight="1"/>
    <row r="5711" ht="15.75" customHeight="1"/>
    <row r="5712" ht="15.75" customHeight="1"/>
    <row r="5713" ht="15.75" customHeight="1"/>
    <row r="5714" ht="15.75" customHeight="1"/>
    <row r="5715" ht="15.75" customHeight="1"/>
    <row r="5716" ht="15.75" customHeight="1"/>
    <row r="5717" ht="15.75" customHeight="1"/>
    <row r="5718" ht="15.75" customHeight="1"/>
    <row r="5719" ht="15.75" customHeight="1"/>
    <row r="5720" ht="15.75" customHeight="1"/>
    <row r="5721" ht="15.75" customHeight="1"/>
    <row r="5722" ht="15.75" customHeight="1"/>
    <row r="5723" ht="15.75" customHeight="1"/>
    <row r="5724" ht="15.75" customHeight="1"/>
    <row r="5725" ht="15.75" customHeight="1"/>
    <row r="5726" ht="15.75" customHeight="1"/>
    <row r="5727" ht="15.75" customHeight="1"/>
    <row r="5728" ht="15.75" customHeight="1"/>
    <row r="5729" ht="15.75" customHeight="1"/>
    <row r="5730" ht="15.75" customHeight="1"/>
    <row r="5731" ht="15.75" customHeight="1"/>
    <row r="5732" ht="15.75" customHeight="1"/>
    <row r="5733" ht="15.75" customHeight="1"/>
    <row r="5734" ht="15.75" customHeight="1"/>
    <row r="5735" ht="15.75" customHeight="1"/>
    <row r="5736" ht="15.75" customHeight="1"/>
    <row r="5737" ht="15.75" customHeight="1"/>
    <row r="5738" ht="15.75" customHeight="1"/>
    <row r="5739" ht="15.75" customHeight="1"/>
    <row r="5740" ht="15.75" customHeight="1"/>
    <row r="5741" ht="15.75" customHeight="1"/>
    <row r="5742" ht="15.75" customHeight="1"/>
    <row r="5743" ht="15.75" customHeight="1"/>
    <row r="5744" ht="15.75" customHeight="1"/>
    <row r="5745" ht="15.75" customHeight="1"/>
    <row r="5746" ht="15.75" customHeight="1"/>
    <row r="5747" ht="15.75" customHeight="1"/>
    <row r="5748" ht="15.75" customHeight="1"/>
    <row r="5749" ht="15.75" customHeight="1"/>
    <row r="5750" ht="15.75" customHeight="1"/>
    <row r="5751" ht="15.75" customHeight="1"/>
    <row r="5752" ht="15.75" customHeight="1"/>
    <row r="5753" ht="15.75" customHeight="1"/>
    <row r="5754" ht="15.75" customHeight="1"/>
    <row r="5755" ht="15.75" customHeight="1"/>
    <row r="5756" ht="15.75" customHeight="1"/>
    <row r="5757" ht="15.75" customHeight="1"/>
    <row r="5758" ht="15.75" customHeight="1"/>
    <row r="5759" ht="15.75" customHeight="1"/>
    <row r="5760" ht="15.75" customHeight="1"/>
    <row r="5761" ht="15.75" customHeight="1"/>
    <row r="5762" ht="15.75" customHeight="1"/>
    <row r="5763" ht="15.75" customHeight="1"/>
    <row r="5764" ht="15.75" customHeight="1"/>
    <row r="5765" ht="15.75" customHeight="1"/>
    <row r="5766" ht="15.75" customHeight="1"/>
    <row r="5767" ht="15.75" customHeight="1"/>
    <row r="5768" ht="15.75" customHeight="1"/>
    <row r="5769" ht="15.75" customHeight="1"/>
    <row r="5770" ht="15.75" customHeight="1"/>
    <row r="5771" ht="15.75" customHeight="1"/>
    <row r="5772" ht="15.75" customHeight="1"/>
    <row r="5773" ht="15.75" customHeight="1"/>
    <row r="5774" ht="15.75" customHeight="1"/>
    <row r="5775" ht="15.75" customHeight="1"/>
    <row r="5776" ht="15.75" customHeight="1"/>
    <row r="5777" ht="15.75" customHeight="1"/>
    <row r="5778" ht="15.75" customHeight="1"/>
    <row r="5779" ht="15.75" customHeight="1"/>
    <row r="5780" ht="15.75" customHeight="1"/>
    <row r="5781" ht="15.75" customHeight="1"/>
    <row r="5782" ht="15.75" customHeight="1"/>
    <row r="5783" ht="15.75" customHeight="1"/>
    <row r="5784" ht="15.75" customHeight="1"/>
    <row r="5785" ht="15.75" customHeight="1"/>
    <row r="5786" ht="15.75" customHeight="1"/>
    <row r="5787" ht="15.75" customHeight="1"/>
    <row r="5788" ht="15.75" customHeight="1"/>
    <row r="5789" ht="15.75" customHeight="1"/>
    <row r="5790" ht="15.75" customHeight="1"/>
    <row r="5791" ht="15.75" customHeight="1"/>
    <row r="5792" ht="15.75" customHeight="1"/>
    <row r="5793" ht="15.75" customHeight="1"/>
    <row r="5794" ht="15.75" customHeight="1"/>
    <row r="5795" ht="15.75" customHeight="1"/>
    <row r="5796" ht="15.75" customHeight="1"/>
    <row r="5797" ht="15.75" customHeight="1"/>
    <row r="5798" ht="15.75" customHeight="1"/>
    <row r="5799" ht="15.75" customHeight="1"/>
    <row r="5800" ht="15.75" customHeight="1"/>
    <row r="5801" ht="15.75" customHeight="1"/>
    <row r="5802" ht="15.75" customHeight="1"/>
    <row r="5803" ht="15.75" customHeight="1"/>
    <row r="5804" ht="15.75" customHeight="1"/>
    <row r="5805" ht="15.75" customHeight="1"/>
    <row r="5806" ht="15.75" customHeight="1"/>
    <row r="5807" ht="15.75" customHeight="1"/>
    <row r="5808" ht="15.75" customHeight="1"/>
    <row r="5809" ht="15.75" customHeight="1"/>
    <row r="5810" ht="15.75" customHeight="1"/>
    <row r="5811" ht="15.75" customHeight="1"/>
    <row r="5812" ht="15.75" customHeight="1"/>
    <row r="5813" ht="15.75" customHeight="1"/>
    <row r="5814" ht="15.75" customHeight="1"/>
    <row r="5815" ht="15.75" customHeight="1"/>
    <row r="5816" ht="15.75" customHeight="1"/>
    <row r="5817" ht="15.75" customHeight="1"/>
    <row r="5818" ht="15.75" customHeight="1"/>
    <row r="5819" ht="15.75" customHeight="1"/>
    <row r="5820" ht="15.75" customHeight="1"/>
    <row r="5821" ht="15.75" customHeight="1"/>
    <row r="5822" ht="15.75" customHeight="1"/>
    <row r="5823" ht="15.75" customHeight="1"/>
    <row r="5824" ht="15.75" customHeight="1"/>
    <row r="5825" ht="15.75" customHeight="1"/>
    <row r="5826" ht="15.75" customHeight="1"/>
    <row r="5827" ht="15.75" customHeight="1"/>
    <row r="5828" ht="15.75" customHeight="1"/>
    <row r="5829" ht="15.75" customHeight="1"/>
    <row r="5830" ht="15.75" customHeight="1"/>
    <row r="5831" ht="15.75" customHeight="1"/>
    <row r="5832" ht="15.75" customHeight="1"/>
    <row r="5833" ht="15.75" customHeight="1"/>
    <row r="5834" ht="15.75" customHeight="1"/>
    <row r="5835" ht="15.75" customHeight="1"/>
    <row r="5836" ht="15.75" customHeight="1"/>
    <row r="5837" ht="15.75" customHeight="1"/>
    <row r="5838" ht="15.75" customHeight="1"/>
    <row r="5839" ht="15.75" customHeight="1"/>
    <row r="5840" ht="15.75" customHeight="1"/>
    <row r="5841" ht="15.75" customHeight="1"/>
    <row r="5842" ht="15.75" customHeight="1"/>
    <row r="5843" ht="15.75" customHeight="1"/>
    <row r="5844" ht="15.75" customHeight="1"/>
    <row r="5845" ht="15.75" customHeight="1"/>
    <row r="5846" ht="15.75" customHeight="1"/>
    <row r="5847" ht="15.75" customHeight="1"/>
    <row r="5848" ht="15.75" customHeight="1"/>
    <row r="5849" ht="15.75" customHeight="1"/>
    <row r="5850" ht="15.75" customHeight="1"/>
    <row r="5851" ht="15.75" customHeight="1"/>
    <row r="5852" ht="15.75" customHeight="1"/>
    <row r="5853" ht="15.75" customHeight="1"/>
    <row r="5854" ht="15.75" customHeight="1"/>
    <row r="5855" ht="15.75" customHeight="1"/>
    <row r="5856" ht="15.75" customHeight="1"/>
    <row r="5857" ht="15.75" customHeight="1"/>
    <row r="5858" ht="15.75" customHeight="1"/>
    <row r="5859" ht="15.75" customHeight="1"/>
    <row r="5860" ht="15.75" customHeight="1"/>
    <row r="5861" ht="15.75" customHeight="1"/>
    <row r="5862" ht="15.75" customHeight="1"/>
    <row r="5863" ht="15.75" customHeight="1"/>
    <row r="5864" ht="15.75" customHeight="1"/>
    <row r="5865" ht="15.75" customHeight="1"/>
    <row r="5866" ht="15.75" customHeight="1"/>
    <row r="5867" ht="15.75" customHeight="1"/>
    <row r="5868" ht="15.75" customHeight="1"/>
    <row r="5869" ht="15.75" customHeight="1"/>
    <row r="5870" ht="15.75" customHeight="1"/>
    <row r="5871" ht="15.75" customHeight="1"/>
    <row r="5872" ht="15.75" customHeight="1"/>
    <row r="5873" ht="15.75" customHeight="1"/>
    <row r="5874" ht="15.75" customHeight="1"/>
    <row r="5875" ht="15.75" customHeight="1"/>
    <row r="5876" ht="15.75" customHeight="1"/>
    <row r="5877" ht="15.75" customHeight="1"/>
    <row r="5878" ht="15.75" customHeight="1"/>
    <row r="5879" ht="15.75" customHeight="1"/>
    <row r="5880" ht="15.75" customHeight="1"/>
    <row r="5881" ht="15.75" customHeight="1"/>
    <row r="5882" ht="15.75" customHeight="1"/>
    <row r="5883" ht="15.75" customHeight="1"/>
    <row r="5884" ht="15.75" customHeight="1"/>
    <row r="5885" ht="15.75" customHeight="1"/>
    <row r="5886" ht="15.75" customHeight="1"/>
    <row r="5887" ht="15.75" customHeight="1"/>
    <row r="5888" ht="15.75" customHeight="1"/>
    <row r="5889" ht="15.75" customHeight="1"/>
    <row r="5890" ht="15.75" customHeight="1"/>
    <row r="5891" ht="15.75" customHeight="1"/>
    <row r="5892" ht="15.75" customHeight="1"/>
    <row r="5893" ht="15.75" customHeight="1"/>
    <row r="5894" ht="15.75" customHeight="1"/>
    <row r="5895" ht="15.75" customHeight="1"/>
    <row r="5896" ht="15.75" customHeight="1"/>
    <row r="5897" ht="15.75" customHeight="1"/>
    <row r="5898" ht="15.75" customHeight="1"/>
    <row r="5899" ht="15.75" customHeight="1"/>
    <row r="5900" ht="15.75" customHeight="1"/>
    <row r="5901" ht="15.75" customHeight="1"/>
    <row r="5902" ht="15.75" customHeight="1"/>
    <row r="5903" ht="15.75" customHeight="1"/>
    <row r="5904" ht="15.75" customHeight="1"/>
    <row r="5905" ht="15.75" customHeight="1"/>
    <row r="5906" ht="15.75" customHeight="1"/>
    <row r="5907" ht="15.75" customHeight="1"/>
    <row r="5908" ht="15.75" customHeight="1"/>
    <row r="5909" ht="15.75" customHeight="1"/>
    <row r="5910" ht="15.75" customHeight="1"/>
    <row r="5911" ht="15.75" customHeight="1"/>
    <row r="5912" ht="15.75" customHeight="1"/>
    <row r="5913" ht="15.75" customHeight="1"/>
    <row r="5914" ht="15.75" customHeight="1"/>
    <row r="5915" ht="15.75" customHeight="1"/>
    <row r="5916" ht="15.75" customHeight="1"/>
    <row r="5917" ht="15.75" customHeight="1"/>
    <row r="5918" ht="15.75" customHeight="1"/>
    <row r="5919" ht="15.75" customHeight="1"/>
    <row r="5920" ht="15.75" customHeight="1"/>
    <row r="5921" ht="15.75" customHeight="1"/>
    <row r="5922" ht="15.75" customHeight="1"/>
    <row r="5923" ht="15.75" customHeight="1"/>
    <row r="5924" ht="15.75" customHeight="1"/>
    <row r="5925" ht="15.75" customHeight="1"/>
    <row r="5926" ht="15.75" customHeight="1"/>
    <row r="5927" ht="15.75" customHeight="1"/>
    <row r="5928" ht="15.75" customHeight="1"/>
    <row r="5929" ht="15.75" customHeight="1"/>
    <row r="5930" ht="15.75" customHeight="1"/>
    <row r="5931" ht="15.75" customHeight="1"/>
    <row r="5932" ht="15.75" customHeight="1"/>
    <row r="5933" ht="15.75" customHeight="1"/>
    <row r="5934" ht="15.75" customHeight="1"/>
    <row r="5935" ht="15.75" customHeight="1"/>
    <row r="5936" ht="15.75" customHeight="1"/>
    <row r="5937" ht="15.75" customHeight="1"/>
    <row r="5938" ht="15.75" customHeight="1"/>
    <row r="5939" ht="15.75" customHeight="1"/>
    <row r="5940" ht="15.75" customHeight="1"/>
    <row r="5941" ht="15.75" customHeight="1"/>
    <row r="5942" ht="15.75" customHeight="1"/>
    <row r="5943" ht="15.75" customHeight="1"/>
    <row r="5944" ht="15.75" customHeight="1"/>
    <row r="5945" ht="15.75" customHeight="1"/>
    <row r="5946" ht="15.75" customHeight="1"/>
    <row r="5947" ht="15.75" customHeight="1"/>
    <row r="5948" ht="15.75" customHeight="1"/>
    <row r="5949" ht="15.75" customHeight="1"/>
    <row r="5950" ht="15.75" customHeight="1"/>
    <row r="5951" ht="15.75" customHeight="1"/>
    <row r="5952" ht="15.75" customHeight="1"/>
    <row r="5953" ht="15.75" customHeight="1"/>
    <row r="5954" ht="15.75" customHeight="1"/>
    <row r="5955" ht="15.75" customHeight="1"/>
    <row r="5956" ht="15.75" customHeight="1"/>
    <row r="5957" ht="15.75" customHeight="1"/>
    <row r="5958" ht="15.75" customHeight="1"/>
    <row r="5959" ht="15.75" customHeight="1"/>
    <row r="5960" ht="15.75" customHeight="1"/>
    <row r="5961" ht="15.75" customHeight="1"/>
    <row r="5962" ht="15.75" customHeight="1"/>
    <row r="5963" ht="15.75" customHeight="1"/>
    <row r="5964" ht="15.75" customHeight="1"/>
    <row r="5965" ht="15.75" customHeight="1"/>
    <row r="5966" ht="15.75" customHeight="1"/>
    <row r="5967" ht="15.75" customHeight="1"/>
    <row r="5968" ht="15.75" customHeight="1"/>
    <row r="5969" ht="15.75" customHeight="1"/>
    <row r="5970" ht="15.75" customHeight="1"/>
    <row r="5971" ht="15.75" customHeight="1"/>
    <row r="5972" ht="15.75" customHeight="1"/>
    <row r="5973" ht="15.75" customHeight="1"/>
    <row r="5974" ht="15.75" customHeight="1"/>
    <row r="5975" ht="15.75" customHeight="1"/>
    <row r="5976" ht="15.75" customHeight="1"/>
    <row r="5977" ht="15.75" customHeight="1"/>
    <row r="5978" ht="15.75" customHeight="1"/>
    <row r="5979" ht="15.75" customHeight="1"/>
    <row r="5980" ht="15.75" customHeight="1"/>
    <row r="5981" ht="15.75" customHeight="1"/>
    <row r="5982" ht="15.75" customHeight="1"/>
    <row r="5983" ht="15.75" customHeight="1"/>
    <row r="5984" ht="15.75" customHeight="1"/>
    <row r="5985" ht="15.75" customHeight="1"/>
    <row r="5986" ht="15.75" customHeight="1"/>
    <row r="5987" ht="15.75" customHeight="1"/>
    <row r="5988" ht="15.75" customHeight="1"/>
    <row r="5989" ht="15.75" customHeight="1"/>
    <row r="5990" ht="15.75" customHeight="1"/>
    <row r="5991" ht="15.75" customHeight="1"/>
    <row r="5992" ht="15.75" customHeight="1"/>
    <row r="5993" ht="15.75" customHeight="1"/>
    <row r="5994" ht="15.75" customHeight="1"/>
    <row r="5995" ht="15.75" customHeight="1"/>
    <row r="5996" ht="15.75" customHeight="1"/>
    <row r="5997" ht="15.75" customHeight="1"/>
    <row r="5998" ht="15.75" customHeight="1"/>
    <row r="5999" ht="15.75" customHeight="1"/>
    <row r="6000" ht="15.75" customHeight="1"/>
    <row r="6001" ht="15.75" customHeight="1"/>
    <row r="6002" ht="15.75" customHeight="1"/>
    <row r="6003" ht="15.75" customHeight="1"/>
    <row r="6004" ht="15.75" customHeight="1"/>
    <row r="6005" ht="15.75" customHeight="1"/>
    <row r="6006" ht="15.75" customHeight="1"/>
    <row r="6007" ht="15.75" customHeight="1"/>
    <row r="6008" ht="15.75" customHeight="1"/>
    <row r="6009" ht="15.75" customHeight="1"/>
    <row r="6010" ht="15.75" customHeight="1"/>
    <row r="6011" ht="15.75" customHeight="1"/>
    <row r="6012" ht="15.75" customHeight="1"/>
    <row r="6013" ht="15.75" customHeight="1"/>
    <row r="6014" ht="15.75" customHeight="1"/>
    <row r="6015" ht="15.75" customHeight="1"/>
    <row r="6016" ht="15.75" customHeight="1"/>
    <row r="6017" ht="15.75" customHeight="1"/>
    <row r="6018" ht="15.75" customHeight="1"/>
    <row r="6019" ht="15.75" customHeight="1"/>
    <row r="6020" ht="15.75" customHeight="1"/>
    <row r="6021" ht="15.75" customHeight="1"/>
    <row r="6022" ht="15.75" customHeight="1"/>
    <row r="6023" ht="15.75" customHeight="1"/>
    <row r="6024" ht="15.75" customHeight="1"/>
    <row r="6025" ht="15.75" customHeight="1"/>
    <row r="6026" ht="15.75" customHeight="1"/>
    <row r="6027" ht="15.75" customHeight="1"/>
    <row r="6028" ht="15.75" customHeight="1"/>
    <row r="6029" ht="15.75" customHeight="1"/>
    <row r="6030" ht="15.75" customHeight="1"/>
    <row r="6031" ht="15.75" customHeight="1"/>
    <row r="6032" ht="15.75" customHeight="1"/>
    <row r="6033" ht="15.75" customHeight="1"/>
    <row r="6034" ht="15.75" customHeight="1"/>
    <row r="6035" ht="15.75" customHeight="1"/>
    <row r="6036" ht="15.75" customHeight="1"/>
    <row r="6037" ht="15.75" customHeight="1"/>
    <row r="6038" ht="15.75" customHeight="1"/>
    <row r="6039" ht="15.75" customHeight="1"/>
    <row r="6040" ht="15.75" customHeight="1"/>
    <row r="6041" ht="15.75" customHeight="1"/>
    <row r="6042" ht="15.75" customHeight="1"/>
    <row r="6043" ht="15.75" customHeight="1"/>
    <row r="6044" ht="15.75" customHeight="1"/>
    <row r="6045" ht="15.75" customHeight="1"/>
    <row r="6046" ht="15.75" customHeight="1"/>
    <row r="6047" ht="15.75" customHeight="1"/>
    <row r="6048" ht="15.75" customHeight="1"/>
    <row r="6049" ht="15.75" customHeight="1"/>
    <row r="6050" ht="15.75" customHeight="1"/>
    <row r="6051" ht="15.75" customHeight="1"/>
    <row r="6052" ht="15.75" customHeight="1"/>
    <row r="6053" ht="15.75" customHeight="1"/>
    <row r="6054" ht="15.75" customHeight="1"/>
    <row r="6055" ht="15.75" customHeight="1"/>
    <row r="6056" ht="15.75" customHeight="1"/>
    <row r="6057" ht="15.75" customHeight="1"/>
    <row r="6058" ht="15.75" customHeight="1"/>
    <row r="6059" ht="15.75" customHeight="1"/>
    <row r="6060" ht="15.75" customHeight="1"/>
    <row r="6061" ht="15.75" customHeight="1"/>
    <row r="6062" ht="15.75" customHeight="1"/>
    <row r="6063" ht="15.75" customHeight="1"/>
    <row r="6064" ht="15.75" customHeight="1"/>
    <row r="6065" ht="15.75" customHeight="1"/>
    <row r="6066" ht="15.75" customHeight="1"/>
    <row r="6067" ht="15.75" customHeight="1"/>
    <row r="6068" ht="15.75" customHeight="1"/>
    <row r="6069" ht="15.75" customHeight="1"/>
    <row r="6070" ht="15.75" customHeight="1"/>
    <row r="6071" ht="15.75" customHeight="1"/>
    <row r="6072" ht="15.75" customHeight="1"/>
    <row r="6073" ht="15.75" customHeight="1"/>
    <row r="6074" ht="15.75" customHeight="1"/>
    <row r="6075" ht="15.75" customHeight="1"/>
    <row r="6076" ht="15.75" customHeight="1"/>
    <row r="6077" ht="15.75" customHeight="1"/>
    <row r="6078" ht="15.75" customHeight="1"/>
    <row r="6079" ht="15.75" customHeight="1"/>
    <row r="6080" ht="15.75" customHeight="1"/>
    <row r="6081" ht="15.75" customHeight="1"/>
    <row r="6082" ht="15.75" customHeight="1"/>
    <row r="6083" ht="15.75" customHeight="1"/>
    <row r="6084" ht="15.75" customHeight="1"/>
    <row r="6085" ht="15.75" customHeight="1"/>
    <row r="6086" ht="15.75" customHeight="1"/>
    <row r="6087" ht="15.75" customHeight="1"/>
    <row r="6088" ht="15.75" customHeight="1"/>
    <row r="6089" ht="15.75" customHeight="1"/>
    <row r="6090" ht="15.75" customHeight="1"/>
    <row r="6091" ht="15.75" customHeight="1"/>
    <row r="6092" ht="15.75" customHeight="1"/>
    <row r="6093" ht="15.75" customHeight="1"/>
    <row r="6094" ht="15.75" customHeight="1"/>
    <row r="6095" ht="15.75" customHeight="1"/>
    <row r="6096" ht="15.75" customHeight="1"/>
    <row r="6097" ht="15.75" customHeight="1"/>
    <row r="6098" ht="15.75" customHeight="1"/>
    <row r="6099" ht="15.75" customHeight="1"/>
    <row r="6100" ht="15.75" customHeight="1"/>
    <row r="6101" ht="15.75" customHeight="1"/>
    <row r="6102" ht="15.75" customHeight="1"/>
    <row r="6103" ht="15.75" customHeight="1"/>
    <row r="6104" ht="15.75" customHeight="1"/>
    <row r="6105" ht="15.75" customHeight="1"/>
    <row r="6106" ht="15.75" customHeight="1"/>
    <row r="6107" ht="15.75" customHeight="1"/>
    <row r="6108" ht="15.75" customHeight="1"/>
    <row r="6109" ht="15.75" customHeight="1"/>
    <row r="6110" ht="15.75" customHeight="1"/>
    <row r="6111" ht="15.75" customHeight="1"/>
    <row r="6112" ht="15.75" customHeight="1"/>
    <row r="6113" ht="15.75" customHeight="1"/>
    <row r="6114" ht="15.75" customHeight="1"/>
    <row r="6115" ht="15.75" customHeight="1"/>
    <row r="6116" ht="15.75" customHeight="1"/>
    <row r="6117" ht="15.75" customHeight="1"/>
    <row r="6118" ht="15.75" customHeight="1"/>
    <row r="6119" ht="15.75" customHeight="1"/>
    <row r="6120" ht="15.75" customHeight="1"/>
    <row r="6121" ht="15.75" customHeight="1"/>
    <row r="6122" ht="15.75" customHeight="1"/>
    <row r="6123" ht="15.75" customHeight="1"/>
    <row r="6124" ht="15.75" customHeight="1"/>
    <row r="6125" ht="15.75" customHeight="1"/>
    <row r="6126" ht="15.75" customHeight="1"/>
    <row r="6127" ht="15.75" customHeight="1"/>
    <row r="6128" ht="15.75" customHeight="1"/>
    <row r="6129" ht="15.75" customHeight="1"/>
    <row r="6130" ht="15.75" customHeight="1"/>
    <row r="6131" ht="15.75" customHeight="1"/>
    <row r="6132" ht="15.75" customHeight="1"/>
    <row r="6133" ht="15.75" customHeight="1"/>
    <row r="6134" ht="15.75" customHeight="1"/>
    <row r="6135" ht="15.75" customHeight="1"/>
    <row r="6136" ht="15.75" customHeight="1"/>
    <row r="6137" ht="15.75" customHeight="1"/>
    <row r="6138" ht="15.75" customHeight="1"/>
    <row r="6139" ht="15.75" customHeight="1"/>
    <row r="6140" ht="15.75" customHeight="1"/>
    <row r="6141" ht="15.75" customHeight="1"/>
    <row r="6142" ht="15.75" customHeight="1"/>
    <row r="6143" ht="15.75" customHeight="1"/>
    <row r="6144" ht="15.75" customHeight="1"/>
    <row r="6145" ht="15.75" customHeight="1"/>
    <row r="6146" ht="15.75" customHeight="1"/>
    <row r="6147" ht="15.75" customHeight="1"/>
    <row r="6148" ht="15.75" customHeight="1"/>
    <row r="6149" ht="15.75" customHeight="1"/>
    <row r="6150" ht="15.75" customHeight="1"/>
    <row r="6151" ht="15.75" customHeight="1"/>
    <row r="6152" ht="15.75" customHeight="1"/>
    <row r="6153" ht="15.75" customHeight="1"/>
    <row r="6154" ht="15.75" customHeight="1"/>
    <row r="6155" ht="15.75" customHeight="1"/>
    <row r="6156" ht="15.75" customHeight="1"/>
    <row r="6157" ht="15.75" customHeight="1"/>
    <row r="6158" ht="15.75" customHeight="1"/>
    <row r="6159" ht="15.75" customHeight="1"/>
    <row r="6160" ht="15.75" customHeight="1"/>
    <row r="6161" ht="15.75" customHeight="1"/>
    <row r="6162" ht="15.75" customHeight="1"/>
    <row r="6163" ht="15.75" customHeight="1"/>
    <row r="6164" ht="15.75" customHeight="1"/>
    <row r="6165" ht="15.75" customHeight="1"/>
    <row r="6166" ht="15.75" customHeight="1"/>
    <row r="6167" ht="15.75" customHeight="1"/>
    <row r="6168" ht="15.75" customHeight="1"/>
    <row r="6169" ht="15.75" customHeight="1"/>
    <row r="6170" ht="15.75" customHeight="1"/>
    <row r="6171" ht="15.75" customHeight="1"/>
    <row r="6172" ht="15.75" customHeight="1"/>
    <row r="6173" ht="15.75" customHeight="1"/>
    <row r="6174" ht="15.75" customHeight="1"/>
    <row r="6175" ht="15.75" customHeight="1"/>
    <row r="6176" ht="15.75" customHeight="1"/>
    <row r="6177" ht="15.75" customHeight="1"/>
    <row r="6178" ht="15.75" customHeight="1"/>
    <row r="6179" ht="15.75" customHeight="1"/>
    <row r="6180" ht="15.75" customHeight="1"/>
    <row r="6181" ht="15.75" customHeight="1"/>
    <row r="6182" ht="15.75" customHeight="1"/>
    <row r="6183" ht="15.75" customHeight="1"/>
    <row r="6184" ht="15.75" customHeight="1"/>
    <row r="6185" ht="15.75" customHeight="1"/>
    <row r="6186" ht="15.75" customHeight="1"/>
    <row r="6187" ht="15.75" customHeight="1"/>
    <row r="6188" ht="15.75" customHeight="1"/>
    <row r="6189" ht="15.75" customHeight="1"/>
    <row r="6190" ht="15.75" customHeight="1"/>
    <row r="6191" ht="15.75" customHeight="1"/>
    <row r="6192" ht="15.75" customHeight="1"/>
    <row r="6193" ht="15.75" customHeight="1"/>
    <row r="6194" ht="15.75" customHeight="1"/>
    <row r="6195" ht="15.75" customHeight="1"/>
    <row r="6196" ht="15.75" customHeight="1"/>
    <row r="6197" ht="15.75" customHeight="1"/>
    <row r="6198" ht="15.75" customHeight="1"/>
    <row r="6199" ht="15.75" customHeight="1"/>
    <row r="6200" ht="15.75" customHeight="1"/>
    <row r="6201" ht="15.75" customHeight="1"/>
    <row r="6202" ht="15.75" customHeight="1"/>
    <row r="6203" ht="15.75" customHeight="1"/>
    <row r="6204" ht="15.75" customHeight="1"/>
    <row r="6205" ht="15.75" customHeight="1"/>
    <row r="6206" ht="15.75" customHeight="1"/>
    <row r="6207" ht="15.75" customHeight="1"/>
    <row r="6208" ht="15.75" customHeight="1"/>
    <row r="6209" ht="15.75" customHeight="1"/>
    <row r="6210" ht="15.75" customHeight="1"/>
    <row r="6211" ht="15.75" customHeight="1"/>
    <row r="6212" ht="15.75" customHeight="1"/>
    <row r="6213" ht="15.75" customHeight="1"/>
    <row r="6214" ht="15.75" customHeight="1"/>
    <row r="6215" ht="15.75" customHeight="1"/>
    <row r="6216" ht="15.75" customHeight="1"/>
    <row r="6217" ht="15.75" customHeight="1"/>
    <row r="6218" ht="15.75" customHeight="1"/>
    <row r="6219" ht="15.75" customHeight="1"/>
    <row r="6220" ht="15.75" customHeight="1"/>
    <row r="6221" ht="15.75" customHeight="1"/>
    <row r="6222" ht="15.75" customHeight="1"/>
    <row r="6223" ht="15.75" customHeight="1"/>
    <row r="6224" ht="15.75" customHeight="1"/>
    <row r="6225" ht="15.75" customHeight="1"/>
    <row r="6226" ht="15.75" customHeight="1"/>
    <row r="6227" ht="15.75" customHeight="1"/>
    <row r="6228" ht="15.75" customHeight="1"/>
    <row r="6229" ht="15.75" customHeight="1"/>
    <row r="6230" ht="15.75" customHeight="1"/>
    <row r="6231" ht="15.75" customHeight="1"/>
    <row r="6232" ht="15.75" customHeight="1"/>
    <row r="6233" ht="15.75" customHeight="1"/>
    <row r="6234" ht="15.75" customHeight="1"/>
    <row r="6235" ht="15.75" customHeight="1"/>
    <row r="6236" ht="15.75" customHeight="1"/>
    <row r="6237" ht="15.75" customHeight="1"/>
    <row r="6238" ht="15.75" customHeight="1"/>
    <row r="6239" ht="15.75" customHeight="1"/>
    <row r="6240" ht="15.75" customHeight="1"/>
    <row r="6241" ht="15.75" customHeight="1"/>
    <row r="6242" ht="15.75" customHeight="1"/>
    <row r="6243" ht="15.75" customHeight="1"/>
    <row r="6244" ht="15.75" customHeight="1"/>
    <row r="6245" ht="15.75" customHeight="1"/>
    <row r="6246" ht="15.75" customHeight="1"/>
    <row r="6247" ht="15.75" customHeight="1"/>
    <row r="6248" ht="15.75" customHeight="1"/>
    <row r="6249" ht="15.75" customHeight="1"/>
    <row r="6250" ht="15.75" customHeight="1"/>
    <row r="6251" ht="15.75" customHeight="1"/>
    <row r="6252" ht="15.75" customHeight="1"/>
    <row r="6253" ht="15.75" customHeight="1"/>
    <row r="6254" ht="15.75" customHeight="1"/>
    <row r="6255" ht="15.75" customHeight="1"/>
    <row r="6256" ht="15.75" customHeight="1"/>
    <row r="6257" ht="15.75" customHeight="1"/>
    <row r="6258" ht="15.75" customHeight="1"/>
    <row r="6259" ht="15.75" customHeight="1"/>
    <row r="6260" ht="15.75" customHeight="1"/>
    <row r="6261" ht="15.75" customHeight="1"/>
    <row r="6262" ht="15.75" customHeight="1"/>
    <row r="6263" ht="15.75" customHeight="1"/>
    <row r="6264" ht="15.75" customHeight="1"/>
    <row r="6265" ht="15.75" customHeight="1"/>
    <row r="6266" ht="15.75" customHeight="1"/>
    <row r="6267" ht="15.75" customHeight="1"/>
    <row r="6268" ht="15.75" customHeight="1"/>
    <row r="6269" ht="15.75" customHeight="1"/>
    <row r="6270" ht="15.75" customHeight="1"/>
    <row r="6271" ht="15.75" customHeight="1"/>
    <row r="6272" ht="15.75" customHeight="1"/>
    <row r="6273" ht="15.75" customHeight="1"/>
    <row r="6274" ht="15.75" customHeight="1"/>
    <row r="6275" ht="15.75" customHeight="1"/>
    <row r="6276" ht="15.75" customHeight="1"/>
    <row r="6277" ht="15.75" customHeight="1"/>
    <row r="6278" ht="15.75" customHeight="1"/>
    <row r="6279" ht="15.75" customHeight="1"/>
    <row r="6280" ht="15.75" customHeight="1"/>
    <row r="6281" ht="15.75" customHeight="1"/>
    <row r="6282" ht="15.75" customHeight="1"/>
    <row r="6283" ht="15.75" customHeight="1"/>
    <row r="6284" ht="15.75" customHeight="1"/>
    <row r="6285" ht="15.75" customHeight="1"/>
    <row r="6286" ht="15.75" customHeight="1"/>
    <row r="6287" ht="15.75" customHeight="1"/>
    <row r="6288" ht="15.75" customHeight="1"/>
    <row r="6289" ht="15.75" customHeight="1"/>
    <row r="6290" ht="15.75" customHeight="1"/>
    <row r="6291" ht="15.75" customHeight="1"/>
    <row r="6292" ht="15.75" customHeight="1"/>
    <row r="6293" ht="15.75" customHeight="1"/>
    <row r="6294" ht="15.75" customHeight="1"/>
    <row r="6295" ht="15.75" customHeight="1"/>
    <row r="6296" ht="15.75" customHeight="1"/>
    <row r="6297" ht="15.75" customHeight="1"/>
    <row r="6298" ht="15.75" customHeight="1"/>
    <row r="6299" ht="15.75" customHeight="1"/>
    <row r="6300" ht="15.75" customHeight="1"/>
    <row r="6301" ht="15.75" customHeight="1"/>
    <row r="6302" ht="15.75" customHeight="1"/>
    <row r="6303" ht="15.75" customHeight="1"/>
    <row r="6304" ht="15.75" customHeight="1"/>
    <row r="6305" ht="15.75" customHeight="1"/>
    <row r="6306" ht="15.75" customHeight="1"/>
    <row r="6307" ht="15.75" customHeight="1"/>
    <row r="6308" ht="15.75" customHeight="1"/>
    <row r="6309" ht="15.75" customHeight="1"/>
    <row r="6310" ht="15.75" customHeight="1"/>
    <row r="6311" ht="15.75" customHeight="1"/>
    <row r="6312" ht="15.75" customHeight="1"/>
    <row r="6313" ht="15.75" customHeight="1"/>
    <row r="6314" ht="15.75" customHeight="1"/>
    <row r="6315" ht="15.75" customHeight="1"/>
    <row r="6316" ht="15.75" customHeight="1"/>
    <row r="6317" ht="15.75" customHeight="1"/>
    <row r="6318" ht="15.75" customHeight="1"/>
    <row r="6319" ht="15.75" customHeight="1"/>
    <row r="6320" ht="15.75" customHeight="1"/>
    <row r="6321" ht="15.75" customHeight="1"/>
    <row r="6322" ht="15.75" customHeight="1"/>
    <row r="6323" ht="15.75" customHeight="1"/>
    <row r="6324" ht="15.75" customHeight="1"/>
    <row r="6325" ht="15.75" customHeight="1"/>
    <row r="6326" ht="15.75" customHeight="1"/>
    <row r="6327" ht="15.75" customHeight="1"/>
    <row r="6328" ht="15.75" customHeight="1"/>
    <row r="6329" ht="15.75" customHeight="1"/>
    <row r="6330" ht="15.75" customHeight="1"/>
    <row r="6331" ht="15.75" customHeight="1"/>
    <row r="6332" ht="15.75" customHeight="1"/>
    <row r="6333" ht="15.75" customHeight="1"/>
    <row r="6334" ht="15.75" customHeight="1"/>
    <row r="6335" ht="15.75" customHeight="1"/>
    <row r="6336" ht="15.75" customHeight="1"/>
    <row r="6337" ht="15.75" customHeight="1"/>
    <row r="6338" ht="15.75" customHeight="1"/>
    <row r="6339" ht="15.75" customHeight="1"/>
    <row r="6340" ht="15.75" customHeight="1"/>
    <row r="6341" ht="15.75" customHeight="1"/>
    <row r="6342" ht="15.75" customHeight="1"/>
    <row r="6343" ht="15.75" customHeight="1"/>
    <row r="6344" ht="15.75" customHeight="1"/>
    <row r="6345" ht="15.75" customHeight="1"/>
    <row r="6346" ht="15.75" customHeight="1"/>
    <row r="6347" ht="15.75" customHeight="1"/>
    <row r="6348" ht="15.75" customHeight="1"/>
    <row r="6349" ht="15.75" customHeight="1"/>
    <row r="6350" ht="15.75" customHeight="1"/>
    <row r="6351" ht="15.75" customHeight="1"/>
    <row r="6352" ht="15.75" customHeight="1"/>
    <row r="6353" ht="15.75" customHeight="1"/>
    <row r="6354" ht="15.75" customHeight="1"/>
    <row r="6355" ht="15.75" customHeight="1"/>
    <row r="6356" ht="15.75" customHeight="1"/>
    <row r="6357" ht="15.75" customHeight="1"/>
    <row r="6358" ht="15.75" customHeight="1"/>
    <row r="6359" ht="15.75" customHeight="1"/>
    <row r="6360" ht="15.75" customHeight="1"/>
    <row r="6361" ht="15.75" customHeight="1"/>
    <row r="6362" ht="15.75" customHeight="1"/>
    <row r="6363" ht="15.75" customHeight="1"/>
    <row r="6364" ht="15.75" customHeight="1"/>
    <row r="6365" ht="15.75" customHeight="1"/>
    <row r="6366" ht="15.75" customHeight="1"/>
    <row r="6367" ht="15.75" customHeight="1"/>
    <row r="6368" ht="15.75" customHeight="1"/>
    <row r="6369" ht="15.75" customHeight="1"/>
    <row r="6370" ht="15.75" customHeight="1"/>
    <row r="6371" ht="15.75" customHeight="1"/>
    <row r="6372" ht="15.75" customHeight="1"/>
    <row r="6373" ht="15.75" customHeight="1"/>
    <row r="6374" ht="15.75" customHeight="1"/>
    <row r="6375" ht="15.75" customHeight="1"/>
    <row r="6376" ht="15.75" customHeight="1"/>
    <row r="6377" ht="15.75" customHeight="1"/>
    <row r="6378" ht="15.75" customHeight="1"/>
    <row r="6379" ht="15.75" customHeight="1"/>
    <row r="6380" ht="15.75" customHeight="1"/>
    <row r="6381" ht="15.75" customHeight="1"/>
    <row r="6382" ht="15.75" customHeight="1"/>
    <row r="6383" ht="15.75" customHeight="1"/>
    <row r="6384" ht="15.75" customHeight="1"/>
    <row r="6385" ht="15.75" customHeight="1"/>
    <row r="6386" ht="15.75" customHeight="1"/>
    <row r="6387" ht="15.75" customHeight="1"/>
    <row r="6388" ht="15.75" customHeight="1"/>
    <row r="6389" ht="15.75" customHeight="1"/>
    <row r="6390" ht="15.75" customHeight="1"/>
    <row r="6391" ht="15.75" customHeight="1"/>
    <row r="6392" ht="15.75" customHeight="1"/>
    <row r="6393" ht="15.75" customHeight="1"/>
    <row r="6394" ht="15.75" customHeight="1"/>
    <row r="6395" ht="15.75" customHeight="1"/>
    <row r="6396" ht="15.75" customHeight="1"/>
    <row r="6397" ht="15.75" customHeight="1"/>
    <row r="6398" ht="15.75" customHeight="1"/>
    <row r="6399" ht="15.75" customHeight="1"/>
    <row r="6400" ht="15.75" customHeight="1"/>
    <row r="6401" ht="15.75" customHeight="1"/>
    <row r="6402" ht="15.75" customHeight="1"/>
    <row r="6403" ht="15.75" customHeight="1"/>
    <row r="6404" ht="15.75" customHeight="1"/>
    <row r="6405" ht="15.75" customHeight="1"/>
    <row r="6406" ht="15.75" customHeight="1"/>
    <row r="6407" ht="15.75" customHeight="1"/>
    <row r="6408" ht="15.75" customHeight="1"/>
    <row r="6409" ht="15.75" customHeight="1"/>
    <row r="6410" ht="15.75" customHeight="1"/>
    <row r="6411" ht="15.75" customHeight="1"/>
    <row r="6412" ht="15.75" customHeight="1"/>
    <row r="6413" ht="15.75" customHeight="1"/>
    <row r="6414" ht="15.75" customHeight="1"/>
    <row r="6415" ht="15.75" customHeight="1"/>
    <row r="6416" ht="15.75" customHeight="1"/>
    <row r="6417" ht="15.75" customHeight="1"/>
    <row r="6418" ht="15.75" customHeight="1"/>
    <row r="6419" ht="15.75" customHeight="1"/>
    <row r="6420" ht="15.75" customHeight="1"/>
    <row r="6421" ht="15.75" customHeight="1"/>
    <row r="6422" ht="15.75" customHeight="1"/>
    <row r="6423" ht="15.75" customHeight="1"/>
    <row r="6424" ht="15.75" customHeight="1"/>
    <row r="6425" ht="15.75" customHeight="1"/>
    <row r="6426" ht="15.75" customHeight="1"/>
    <row r="6427" ht="15.75" customHeight="1"/>
    <row r="6428" ht="15.75" customHeight="1"/>
    <row r="6429" ht="15.75" customHeight="1"/>
    <row r="6430" ht="15.75" customHeight="1"/>
    <row r="6431" ht="15.75" customHeight="1"/>
    <row r="6432" ht="15.75" customHeight="1"/>
    <row r="6433" ht="15.75" customHeight="1"/>
    <row r="6434" ht="15.75" customHeight="1"/>
    <row r="6435" ht="15.75" customHeight="1"/>
    <row r="6436" ht="15.75" customHeight="1"/>
    <row r="6437" ht="15.75" customHeight="1"/>
    <row r="6438" ht="15.75" customHeight="1"/>
    <row r="6439" ht="15.75" customHeight="1"/>
    <row r="6440" ht="15.75" customHeight="1"/>
    <row r="6441" ht="15.75" customHeight="1"/>
    <row r="6442" ht="15.75" customHeight="1"/>
    <row r="6443" ht="15.75" customHeight="1"/>
    <row r="6444" ht="15.75" customHeight="1"/>
    <row r="6445" ht="15.75" customHeight="1"/>
    <row r="6446" ht="15.75" customHeight="1"/>
    <row r="6447" ht="15.75" customHeight="1"/>
    <row r="6448" ht="15.75" customHeight="1"/>
    <row r="6449" ht="15.75" customHeight="1"/>
    <row r="6450" ht="15.75" customHeight="1"/>
    <row r="6451" ht="15.75" customHeight="1"/>
    <row r="6452" ht="15.75" customHeight="1"/>
    <row r="6453" ht="15.75" customHeight="1"/>
    <row r="6454" ht="15.75" customHeight="1"/>
    <row r="6455" ht="15.75" customHeight="1"/>
    <row r="6456" ht="15.75" customHeight="1"/>
    <row r="6457" ht="15.75" customHeight="1"/>
    <row r="6458" ht="15.75" customHeight="1"/>
    <row r="6459" ht="15.75" customHeight="1"/>
    <row r="6460" ht="15.75" customHeight="1"/>
    <row r="6461" ht="15.75" customHeight="1"/>
    <row r="6462" ht="15.75" customHeight="1"/>
    <row r="6463" ht="15.75" customHeight="1"/>
    <row r="6464" ht="15.75" customHeight="1"/>
    <row r="6465" ht="15.75" customHeight="1"/>
    <row r="6466" ht="15.75" customHeight="1"/>
    <row r="6467" ht="15.75" customHeight="1"/>
    <row r="6468" ht="15.75" customHeight="1"/>
    <row r="6469" ht="15.75" customHeight="1"/>
    <row r="6470" ht="15.75" customHeight="1"/>
    <row r="6471" ht="15.75" customHeight="1"/>
    <row r="6472" ht="15.75" customHeight="1"/>
    <row r="6473" ht="15.75" customHeight="1"/>
    <row r="6474" ht="15.75" customHeight="1"/>
    <row r="6475" ht="15.75" customHeight="1"/>
    <row r="6476" ht="15.75" customHeight="1"/>
    <row r="6477" ht="15.75" customHeight="1"/>
    <row r="6478" ht="15.75" customHeight="1"/>
    <row r="6479" ht="15.75" customHeight="1"/>
    <row r="6480" ht="15.75" customHeight="1"/>
    <row r="6481" ht="15.75" customHeight="1"/>
    <row r="6482" ht="15.75" customHeight="1"/>
    <row r="6483" ht="15.75" customHeight="1"/>
    <row r="6484" ht="15.75" customHeight="1"/>
    <row r="6485" ht="15.75" customHeight="1"/>
    <row r="6486" ht="15.75" customHeight="1"/>
    <row r="6487" ht="15.75" customHeight="1"/>
    <row r="6488" ht="15.75" customHeight="1"/>
    <row r="6489" ht="15.75" customHeight="1"/>
    <row r="6490" ht="15.75" customHeight="1"/>
    <row r="6491" ht="15.75" customHeight="1"/>
    <row r="6492" ht="15.75" customHeight="1"/>
    <row r="6493" ht="15.75" customHeight="1"/>
    <row r="6494" ht="15.75" customHeight="1"/>
    <row r="6495" ht="15.75" customHeight="1"/>
    <row r="6496" ht="15.75" customHeight="1"/>
    <row r="6497" ht="15.75" customHeight="1"/>
    <row r="6498" ht="15.75" customHeight="1"/>
    <row r="6499" ht="15.75" customHeight="1"/>
    <row r="6500" ht="15.75" customHeight="1"/>
    <row r="6501" ht="15.75" customHeight="1"/>
    <row r="6502" ht="15.75" customHeight="1"/>
    <row r="6503" ht="15.75" customHeight="1"/>
    <row r="6504" ht="15.75" customHeight="1"/>
    <row r="6505" ht="15.75" customHeight="1"/>
    <row r="6506" ht="15.75" customHeight="1"/>
    <row r="6507" ht="15.75" customHeight="1"/>
    <row r="6508" ht="15.75" customHeight="1"/>
    <row r="6509" ht="15.75" customHeight="1"/>
    <row r="6510" ht="15.75" customHeight="1"/>
    <row r="6511" ht="15.75" customHeight="1"/>
    <row r="6512" ht="15.75" customHeight="1"/>
    <row r="6513" ht="15.75" customHeight="1"/>
    <row r="6514" ht="15.75" customHeight="1"/>
    <row r="6515" ht="15.75" customHeight="1"/>
    <row r="6516" ht="15.75" customHeight="1"/>
    <row r="6517" ht="15.75" customHeight="1"/>
    <row r="6518" ht="15.75" customHeight="1"/>
    <row r="6519" ht="15.75" customHeight="1"/>
    <row r="6520" ht="15.75" customHeight="1"/>
    <row r="6521" ht="15.75" customHeight="1"/>
    <row r="6522" ht="15.75" customHeight="1"/>
    <row r="6523" ht="15.75" customHeight="1"/>
    <row r="6524" ht="15.75" customHeight="1"/>
    <row r="6525" ht="15.75" customHeight="1"/>
    <row r="6526" ht="15.75" customHeight="1"/>
    <row r="6527" ht="15.75" customHeight="1"/>
    <row r="6528" ht="15.75" customHeight="1"/>
    <row r="6529" ht="15.75" customHeight="1"/>
    <row r="6530" ht="15.75" customHeight="1"/>
    <row r="6531" ht="15.75" customHeight="1"/>
    <row r="6532" ht="15.75" customHeight="1"/>
    <row r="6533" ht="15.75" customHeight="1"/>
    <row r="6534" ht="15.75" customHeight="1"/>
    <row r="6535" ht="15.75" customHeight="1"/>
    <row r="6536" ht="15.75" customHeight="1"/>
    <row r="6537" ht="15.75" customHeight="1"/>
    <row r="6538" ht="15.75" customHeight="1"/>
    <row r="6539" ht="15.75" customHeight="1"/>
    <row r="6540" ht="15.75" customHeight="1"/>
    <row r="6541" ht="15.75" customHeight="1"/>
    <row r="6542" ht="15.75" customHeight="1"/>
    <row r="6543" ht="15.75" customHeight="1"/>
    <row r="6544" ht="15.75" customHeight="1"/>
    <row r="6545" ht="15.75" customHeight="1"/>
    <row r="6546" ht="15.75" customHeight="1"/>
    <row r="6547" ht="15.75" customHeight="1"/>
    <row r="6548" ht="15.75" customHeight="1"/>
    <row r="6549" ht="15.75" customHeight="1"/>
    <row r="6550" ht="15.75" customHeight="1"/>
    <row r="6551" ht="15.75" customHeight="1"/>
    <row r="6552" ht="15.75" customHeight="1"/>
    <row r="6553" ht="15.75" customHeight="1"/>
    <row r="6554" ht="15.75" customHeight="1"/>
    <row r="6555" ht="15.75" customHeight="1"/>
    <row r="6556" ht="15.75" customHeight="1"/>
    <row r="6557" ht="15.75" customHeight="1"/>
    <row r="6558" ht="15.75" customHeight="1"/>
    <row r="6559" ht="15.75" customHeight="1"/>
    <row r="6560" ht="15.75" customHeight="1"/>
    <row r="6561" ht="15.75" customHeight="1"/>
    <row r="6562" ht="15.75" customHeight="1"/>
    <row r="6563" ht="15.75" customHeight="1"/>
    <row r="6564" ht="15.75" customHeight="1"/>
    <row r="6565" ht="15.75" customHeight="1"/>
    <row r="6566" ht="15.75" customHeight="1"/>
    <row r="6567" ht="15.75" customHeight="1"/>
    <row r="6568" ht="15.75" customHeight="1"/>
    <row r="6569" ht="15.75" customHeight="1"/>
    <row r="6570" ht="15.75" customHeight="1"/>
    <row r="6571" ht="15.75" customHeight="1"/>
    <row r="6572" ht="15.75" customHeight="1"/>
    <row r="6573" ht="15.75" customHeight="1"/>
    <row r="6574" ht="15.75" customHeight="1"/>
    <row r="6575" ht="15.75" customHeight="1"/>
    <row r="6576" ht="15.75" customHeight="1"/>
    <row r="6577" ht="15.75" customHeight="1"/>
    <row r="6578" ht="15.75" customHeight="1"/>
    <row r="6579" ht="15.75" customHeight="1"/>
    <row r="6580" ht="15.75" customHeight="1"/>
    <row r="6581" ht="15.75" customHeight="1"/>
    <row r="6582" ht="15.75" customHeight="1"/>
    <row r="6583" ht="15.75" customHeight="1"/>
    <row r="6584" ht="15.75" customHeight="1"/>
    <row r="6585" ht="15.75" customHeight="1"/>
    <row r="6586" ht="15.75" customHeight="1"/>
    <row r="6587" ht="15.75" customHeight="1"/>
    <row r="6588" ht="15.75" customHeight="1"/>
    <row r="6589" ht="15.75" customHeight="1"/>
    <row r="6590" ht="15.75" customHeight="1"/>
    <row r="6591" ht="15.75" customHeight="1"/>
    <row r="6592" ht="15.75" customHeight="1"/>
    <row r="6593" ht="15.75" customHeight="1"/>
    <row r="6594" ht="15.75" customHeight="1"/>
    <row r="6595" ht="15.75" customHeight="1"/>
    <row r="6596" ht="15.75" customHeight="1"/>
    <row r="6597" ht="15.75" customHeight="1"/>
    <row r="6598" ht="15.75" customHeight="1"/>
    <row r="6599" ht="15.75" customHeight="1"/>
    <row r="6600" ht="15.75" customHeight="1"/>
    <row r="6601" ht="15.75" customHeight="1"/>
    <row r="6602" ht="15.75" customHeight="1"/>
    <row r="6603" ht="15.75" customHeight="1"/>
    <row r="6604" ht="15.75" customHeight="1"/>
    <row r="6605" ht="15.75" customHeight="1"/>
    <row r="6606" ht="15.75" customHeight="1"/>
    <row r="6607" ht="15.75" customHeight="1"/>
    <row r="6608" ht="15.75" customHeight="1"/>
    <row r="6609" ht="15.75" customHeight="1"/>
    <row r="6610" ht="15.75" customHeight="1"/>
    <row r="6611" ht="15.75" customHeight="1"/>
    <row r="6612" ht="15.75" customHeight="1"/>
    <row r="6613" ht="15.75" customHeight="1"/>
    <row r="6614" ht="15.75" customHeight="1"/>
    <row r="6615" ht="15.75" customHeight="1"/>
    <row r="6616" ht="15.75" customHeight="1"/>
    <row r="6617" ht="15.75" customHeight="1"/>
    <row r="6618" ht="15.75" customHeight="1"/>
    <row r="6619" ht="15.75" customHeight="1"/>
    <row r="6620" ht="15.75" customHeight="1"/>
    <row r="6621" ht="15.75" customHeight="1"/>
    <row r="6622" ht="15.75" customHeight="1"/>
    <row r="6623" ht="15.75" customHeight="1"/>
    <row r="6624" ht="15.75" customHeight="1"/>
    <row r="6625" ht="15.75" customHeight="1"/>
    <row r="6626" ht="15.75" customHeight="1"/>
    <row r="6627" ht="15.75" customHeight="1"/>
    <row r="6628" ht="15.75" customHeight="1"/>
    <row r="6629" ht="15.75" customHeight="1"/>
    <row r="6630" ht="15.75" customHeight="1"/>
    <row r="6631" ht="15.75" customHeight="1"/>
    <row r="6632" ht="15.75" customHeight="1"/>
    <row r="6633" ht="15.75" customHeight="1"/>
    <row r="6634" ht="15.75" customHeight="1"/>
    <row r="6635" ht="15.75" customHeight="1"/>
    <row r="6636" ht="15.75" customHeight="1"/>
    <row r="6637" ht="15.75" customHeight="1"/>
    <row r="6638" ht="15.75" customHeight="1"/>
    <row r="6639" ht="15.75" customHeight="1"/>
    <row r="6640" ht="15.75" customHeight="1"/>
    <row r="6641" ht="15.75" customHeight="1"/>
    <row r="6642" ht="15.75" customHeight="1"/>
    <row r="6643" ht="15.75" customHeight="1"/>
    <row r="6644" ht="15.75" customHeight="1"/>
    <row r="6645" ht="15.75" customHeight="1"/>
    <row r="6646" ht="15.75" customHeight="1"/>
    <row r="6647" ht="15.75" customHeight="1"/>
    <row r="6648" ht="15.75" customHeight="1"/>
    <row r="6649" ht="15.75" customHeight="1"/>
    <row r="6650" ht="15.75" customHeight="1"/>
    <row r="6651" ht="15.75" customHeight="1"/>
    <row r="6652" ht="15.75" customHeight="1"/>
    <row r="6653" ht="15.75" customHeight="1"/>
    <row r="6654" ht="15.75" customHeight="1"/>
    <row r="6655" ht="15.75" customHeight="1"/>
    <row r="6656" ht="15.75" customHeight="1"/>
    <row r="6657" ht="15.75" customHeight="1"/>
    <row r="6658" ht="15.75" customHeight="1"/>
    <row r="6659" ht="15.75" customHeight="1"/>
    <row r="6660" ht="15.75" customHeight="1"/>
    <row r="6661" ht="15.75" customHeight="1"/>
    <row r="6662" ht="15.75" customHeight="1"/>
    <row r="6663" ht="15.75" customHeight="1"/>
    <row r="6664" ht="15.75" customHeight="1"/>
    <row r="6665" ht="15.75" customHeight="1"/>
    <row r="6666" ht="15.75" customHeight="1"/>
    <row r="6667" ht="15.75" customHeight="1"/>
    <row r="6668" ht="15.75" customHeight="1"/>
    <row r="6669" ht="15.75" customHeight="1"/>
    <row r="6670" ht="15.75" customHeight="1"/>
    <row r="6671" ht="15.75" customHeight="1"/>
    <row r="6672" ht="15.75" customHeight="1"/>
    <row r="6673" ht="15.75" customHeight="1"/>
    <row r="6674" ht="15.75" customHeight="1"/>
    <row r="6675" ht="15.75" customHeight="1"/>
    <row r="6676" ht="15.75" customHeight="1"/>
    <row r="6677" ht="15.75" customHeight="1"/>
    <row r="6678" ht="15.75" customHeight="1"/>
    <row r="6679" ht="15.75" customHeight="1"/>
    <row r="6680" ht="15.75" customHeight="1"/>
    <row r="6681" ht="15.75" customHeight="1"/>
    <row r="6682" ht="15.75" customHeight="1"/>
    <row r="6683" ht="15.75" customHeight="1"/>
    <row r="6684" ht="15.75" customHeight="1"/>
    <row r="6685" ht="15.75" customHeight="1"/>
    <row r="6686" ht="15.75" customHeight="1"/>
    <row r="6687" ht="15.75" customHeight="1"/>
    <row r="6688" ht="15.75" customHeight="1"/>
    <row r="6689" ht="15.75" customHeight="1"/>
    <row r="6690" ht="15.75" customHeight="1"/>
    <row r="6691" ht="15.75" customHeight="1"/>
    <row r="6692" ht="15.75" customHeight="1"/>
    <row r="6693" ht="15.75" customHeight="1"/>
    <row r="6694" ht="15.75" customHeight="1"/>
    <row r="6695" ht="15.75" customHeight="1"/>
    <row r="6696" ht="15.75" customHeight="1"/>
    <row r="6697" ht="15.75" customHeight="1"/>
    <row r="6698" ht="15.75" customHeight="1"/>
    <row r="6699" ht="15.75" customHeight="1"/>
    <row r="6700" ht="15.75" customHeight="1"/>
    <row r="6701" ht="15.75" customHeight="1"/>
    <row r="6702" ht="15.75" customHeight="1"/>
    <row r="6703" ht="15.75" customHeight="1"/>
    <row r="6704" ht="15.75" customHeight="1"/>
    <row r="6705" ht="15.75" customHeight="1"/>
    <row r="6706" ht="15.75" customHeight="1"/>
    <row r="6707" ht="15.75" customHeight="1"/>
    <row r="6708" ht="15.75" customHeight="1"/>
    <row r="6709" ht="15.75" customHeight="1"/>
    <row r="6710" ht="15.75" customHeight="1"/>
    <row r="6711" ht="15.75" customHeight="1"/>
    <row r="6712" ht="15.75" customHeight="1"/>
    <row r="6713" ht="15.75" customHeight="1"/>
    <row r="6714" ht="15.75" customHeight="1"/>
    <row r="6715" ht="15.75" customHeight="1"/>
    <row r="6716" ht="15.75" customHeight="1"/>
    <row r="6717" ht="15.75" customHeight="1"/>
    <row r="6718" ht="15.75" customHeight="1"/>
    <row r="6719" ht="15.75" customHeight="1"/>
    <row r="6720" ht="15.75" customHeight="1"/>
    <row r="6721" ht="15.75" customHeight="1"/>
    <row r="6722" ht="15.75" customHeight="1"/>
    <row r="6723" ht="15.75" customHeight="1"/>
    <row r="6724" ht="15.75" customHeight="1"/>
    <row r="6725" ht="15.75" customHeight="1"/>
    <row r="6726" ht="15.75" customHeight="1"/>
    <row r="6727" ht="15.75" customHeight="1"/>
    <row r="6728" ht="15.75" customHeight="1"/>
    <row r="6729" ht="15.75" customHeight="1"/>
    <row r="6730" ht="15.75" customHeight="1"/>
    <row r="6731" ht="15.75" customHeight="1"/>
    <row r="6732" ht="15.75" customHeight="1"/>
    <row r="6733" ht="15.75" customHeight="1"/>
    <row r="6734" ht="15.75" customHeight="1"/>
    <row r="6735" ht="15.75" customHeight="1"/>
    <row r="6736" ht="15.75" customHeight="1"/>
    <row r="6737" ht="15.75" customHeight="1"/>
    <row r="6738" ht="15.75" customHeight="1"/>
    <row r="6739" ht="15.75" customHeight="1"/>
    <row r="6740" ht="15.75" customHeight="1"/>
    <row r="6741" ht="15.75" customHeight="1"/>
    <row r="6742" ht="15.75" customHeight="1"/>
    <row r="6743" ht="15.75" customHeight="1"/>
    <row r="6744" ht="15.75" customHeight="1"/>
    <row r="6745" ht="15.75" customHeight="1"/>
    <row r="6746" ht="15.75" customHeight="1"/>
    <row r="6747" ht="15.75" customHeight="1"/>
    <row r="6748" ht="15.75" customHeight="1"/>
    <row r="6749" ht="15.75" customHeight="1"/>
    <row r="6750" ht="15.75" customHeight="1"/>
    <row r="6751" ht="15.75" customHeight="1"/>
    <row r="6752" ht="15.75" customHeight="1"/>
    <row r="6753" ht="15.75" customHeight="1"/>
    <row r="6754" ht="15.75" customHeight="1"/>
    <row r="6755" ht="15.75" customHeight="1"/>
    <row r="6756" ht="15.75" customHeight="1"/>
    <row r="6757" ht="15.75" customHeight="1"/>
    <row r="6758" ht="15.75" customHeight="1"/>
    <row r="6759" ht="15.75" customHeight="1"/>
    <row r="6760" ht="15.75" customHeight="1"/>
    <row r="6761" ht="15.75" customHeight="1"/>
    <row r="6762" ht="15.75" customHeight="1"/>
    <row r="6763" ht="15.75" customHeight="1"/>
    <row r="6764" ht="15.75" customHeight="1"/>
    <row r="6765" ht="15.75" customHeight="1"/>
    <row r="6766" ht="15.75" customHeight="1"/>
    <row r="6767" ht="15.75" customHeight="1"/>
    <row r="6768" ht="15.75" customHeight="1"/>
    <row r="6769" ht="15.75" customHeight="1"/>
    <row r="6770" ht="15.75" customHeight="1"/>
    <row r="6771" ht="15.75" customHeight="1"/>
    <row r="6772" ht="15.75" customHeight="1"/>
    <row r="6773" ht="15.75" customHeight="1"/>
    <row r="6774" ht="15.75" customHeight="1"/>
    <row r="6775" ht="15.75" customHeight="1"/>
    <row r="6776" ht="15.75" customHeight="1"/>
    <row r="6777" ht="15.75" customHeight="1"/>
    <row r="6778" ht="15.75" customHeight="1"/>
    <row r="6779" ht="15.75" customHeight="1"/>
    <row r="6780" ht="15.75" customHeight="1"/>
    <row r="6781" ht="15.75" customHeight="1"/>
    <row r="6782" ht="15.75" customHeight="1"/>
    <row r="6783" ht="15.75" customHeight="1"/>
    <row r="6784" ht="15.75" customHeight="1"/>
    <row r="6785" ht="15.75" customHeight="1"/>
    <row r="6786" ht="15.75" customHeight="1"/>
    <row r="6787" ht="15.75" customHeight="1"/>
    <row r="6788" ht="15.75" customHeight="1"/>
    <row r="6789" ht="15.75" customHeight="1"/>
    <row r="6790" ht="15.75" customHeight="1"/>
    <row r="6791" ht="15.75" customHeight="1"/>
    <row r="6792" ht="15.75" customHeight="1"/>
    <row r="6793" ht="15.75" customHeight="1"/>
    <row r="6794" ht="15.75" customHeight="1"/>
    <row r="6795" ht="15.75" customHeight="1"/>
    <row r="6796" ht="15.75" customHeight="1"/>
    <row r="6797" ht="15.75" customHeight="1"/>
    <row r="6798" ht="15.75" customHeight="1"/>
    <row r="6799" ht="15.75" customHeight="1"/>
    <row r="6800" ht="15.75" customHeight="1"/>
    <row r="6801" ht="15.75" customHeight="1"/>
    <row r="6802" ht="15.75" customHeight="1"/>
    <row r="6803" ht="15.75" customHeight="1"/>
    <row r="6804" ht="15.75" customHeight="1"/>
    <row r="6805" ht="15.75" customHeight="1"/>
    <row r="6806" ht="15.75" customHeight="1"/>
    <row r="6807" ht="15.75" customHeight="1"/>
    <row r="6808" ht="15.75" customHeight="1"/>
    <row r="6809" ht="15.75" customHeight="1"/>
    <row r="6810" ht="15.75" customHeight="1"/>
    <row r="6811" ht="15.75" customHeight="1"/>
    <row r="6812" ht="15.75" customHeight="1"/>
    <row r="6813" ht="15.75" customHeight="1"/>
    <row r="6814" ht="15.75" customHeight="1"/>
    <row r="6815" ht="15.75" customHeight="1"/>
    <row r="6816" ht="15.75" customHeight="1"/>
    <row r="6817" ht="15.75" customHeight="1"/>
    <row r="6818" ht="15.75" customHeight="1"/>
    <row r="6819" ht="15.75" customHeight="1"/>
    <row r="6820" ht="15.75" customHeight="1"/>
    <row r="6821" ht="15.75" customHeight="1"/>
    <row r="6822" ht="15.75" customHeight="1"/>
    <row r="6823" ht="15.75" customHeight="1"/>
    <row r="6824" ht="15.75" customHeight="1"/>
    <row r="6825" ht="15.75" customHeight="1"/>
    <row r="6826" ht="15.75" customHeight="1"/>
    <row r="6827" ht="15.75" customHeight="1"/>
    <row r="6828" ht="15.75" customHeight="1"/>
    <row r="6829" ht="15.75" customHeight="1"/>
    <row r="6830" ht="15.75" customHeight="1"/>
    <row r="6831" ht="15.75" customHeight="1"/>
    <row r="6832" ht="15.75" customHeight="1"/>
    <row r="6833" ht="15.75" customHeight="1"/>
    <row r="6834" ht="15.75" customHeight="1"/>
    <row r="6835" ht="15.75" customHeight="1"/>
    <row r="6836" ht="15.75" customHeight="1"/>
    <row r="6837" ht="15.75" customHeight="1"/>
    <row r="6838" ht="15.75" customHeight="1"/>
    <row r="6839" ht="15.75" customHeight="1"/>
    <row r="6840" ht="15.75" customHeight="1"/>
    <row r="6841" ht="15.75" customHeight="1"/>
    <row r="6842" ht="15.75" customHeight="1"/>
    <row r="6843" ht="15.75" customHeight="1"/>
    <row r="6844" ht="15.75" customHeight="1"/>
    <row r="6845" ht="15.75" customHeight="1"/>
    <row r="6846" ht="15.75" customHeight="1"/>
    <row r="6847" ht="15.75" customHeight="1"/>
    <row r="6848" ht="15.75" customHeight="1"/>
    <row r="6849" ht="15.75" customHeight="1"/>
    <row r="6850" ht="15.75" customHeight="1"/>
    <row r="6851" ht="15.75" customHeight="1"/>
    <row r="6852" ht="15.75" customHeight="1"/>
    <row r="6853" ht="15.75" customHeight="1"/>
    <row r="6854" ht="15.75" customHeight="1"/>
    <row r="6855" ht="15.75" customHeight="1"/>
    <row r="6856" ht="15.75" customHeight="1"/>
    <row r="6857" ht="15.75" customHeight="1"/>
    <row r="6858" ht="15.75" customHeight="1"/>
    <row r="6859" ht="15.75" customHeight="1"/>
    <row r="6860" ht="15.75" customHeight="1"/>
    <row r="6861" ht="15.75" customHeight="1"/>
    <row r="6862" ht="15.75" customHeight="1"/>
    <row r="6863" ht="15.75" customHeight="1"/>
    <row r="6864" ht="15.75" customHeight="1"/>
    <row r="6865" ht="15.75" customHeight="1"/>
    <row r="6866" ht="15.75" customHeight="1"/>
    <row r="6867" ht="15.75" customHeight="1"/>
    <row r="6868" ht="15.75" customHeight="1"/>
    <row r="6869" ht="15.75" customHeight="1"/>
    <row r="6870" ht="15.75" customHeight="1"/>
    <row r="6871" ht="15.75" customHeight="1"/>
    <row r="6872" ht="15.75" customHeight="1"/>
    <row r="6873" ht="15.75" customHeight="1"/>
    <row r="6874" ht="15.75" customHeight="1"/>
    <row r="6875" ht="15.75" customHeight="1"/>
    <row r="6876" ht="15.75" customHeight="1"/>
    <row r="6877" ht="15.75" customHeight="1"/>
    <row r="6878" ht="15.75" customHeight="1"/>
    <row r="6879" ht="15.75" customHeight="1"/>
    <row r="6880" ht="15.75" customHeight="1"/>
    <row r="6881" ht="15.75" customHeight="1"/>
    <row r="6882" ht="15.75" customHeight="1"/>
    <row r="6883" ht="15.75" customHeight="1"/>
    <row r="6884" ht="15.75" customHeight="1"/>
    <row r="6885" ht="15.75" customHeight="1"/>
    <row r="6886" ht="15.75" customHeight="1"/>
    <row r="6887" ht="15.75" customHeight="1"/>
    <row r="6888" ht="15.75" customHeight="1"/>
    <row r="6889" ht="15.75" customHeight="1"/>
    <row r="6890" ht="15.75" customHeight="1"/>
    <row r="6891" ht="15.75" customHeight="1"/>
    <row r="6892" ht="15.75" customHeight="1"/>
    <row r="6893" ht="15.75" customHeight="1"/>
    <row r="6894" ht="15.75" customHeight="1"/>
    <row r="6895" ht="15.75" customHeight="1"/>
    <row r="6896" ht="15.75" customHeight="1"/>
    <row r="6897" ht="15.75" customHeight="1"/>
    <row r="6898" ht="15.75" customHeight="1"/>
    <row r="6899" ht="15.75" customHeight="1"/>
    <row r="6900" ht="15.75" customHeight="1"/>
    <row r="6901" ht="15.75" customHeight="1"/>
    <row r="6902" ht="15.75" customHeight="1"/>
    <row r="6903" ht="15.75" customHeight="1"/>
    <row r="6904" ht="15.75" customHeight="1"/>
    <row r="6905" ht="15.75" customHeight="1"/>
    <row r="6906" ht="15.75" customHeight="1"/>
    <row r="6907" ht="15.75" customHeight="1"/>
    <row r="6908" ht="15.75" customHeight="1"/>
    <row r="6909" ht="15.75" customHeight="1"/>
    <row r="6910" ht="15.75" customHeight="1"/>
    <row r="6911" ht="15.75" customHeight="1"/>
    <row r="6912" ht="15.75" customHeight="1"/>
    <row r="6913" ht="15.75" customHeight="1"/>
    <row r="6914" ht="15.75" customHeight="1"/>
    <row r="6915" ht="15.75" customHeight="1"/>
    <row r="6916" ht="15.75" customHeight="1"/>
    <row r="6917" ht="15.75" customHeight="1"/>
    <row r="6918" ht="15.75" customHeight="1"/>
    <row r="6919" ht="15.75" customHeight="1"/>
    <row r="6920" ht="15.75" customHeight="1"/>
    <row r="6921" ht="15.75" customHeight="1"/>
    <row r="6922" ht="15.75" customHeight="1"/>
    <row r="6923" ht="15.75" customHeight="1"/>
    <row r="6924" ht="15.75" customHeight="1"/>
    <row r="6925" ht="15.75" customHeight="1"/>
    <row r="6926" ht="15.75" customHeight="1"/>
    <row r="6927" ht="15.75" customHeight="1"/>
    <row r="6928" ht="15.75" customHeight="1"/>
    <row r="6929" ht="15.75" customHeight="1"/>
    <row r="6930" ht="15.75" customHeight="1"/>
    <row r="6931" ht="15.75" customHeight="1"/>
    <row r="6932" ht="15.75" customHeight="1"/>
    <row r="6933" ht="15.75" customHeight="1"/>
    <row r="6934" ht="15.75" customHeight="1"/>
    <row r="6935" ht="15.75" customHeight="1"/>
    <row r="6936" ht="15.75" customHeight="1"/>
    <row r="6937" ht="15.75" customHeight="1"/>
    <row r="6938" ht="15.75" customHeight="1"/>
    <row r="6939" ht="15.75" customHeight="1"/>
    <row r="6940" ht="15.75" customHeight="1"/>
    <row r="6941" ht="15.75" customHeight="1"/>
    <row r="6942" ht="15.75" customHeight="1"/>
    <row r="6943" ht="15.75" customHeight="1"/>
    <row r="6944" ht="15.75" customHeight="1"/>
    <row r="6945" ht="15.75" customHeight="1"/>
    <row r="6946" ht="15.75" customHeight="1"/>
    <row r="6947" ht="15.75" customHeight="1"/>
    <row r="6948" ht="15.75" customHeight="1"/>
    <row r="6949" ht="15.75" customHeight="1"/>
    <row r="6950" ht="15.75" customHeight="1"/>
    <row r="6951" ht="15.75" customHeight="1"/>
    <row r="6952" ht="15.75" customHeight="1"/>
    <row r="6953" ht="15.75" customHeight="1"/>
    <row r="6954" ht="15.75" customHeight="1"/>
    <row r="6955" ht="15.75" customHeight="1"/>
    <row r="6956" ht="15.75" customHeight="1"/>
    <row r="6957" ht="15.75" customHeight="1"/>
    <row r="6958" ht="15.75" customHeight="1"/>
    <row r="6959" ht="15.75" customHeight="1"/>
    <row r="6960" ht="15.75" customHeight="1"/>
    <row r="6961" ht="15.75" customHeight="1"/>
    <row r="6962" ht="15.75" customHeight="1"/>
    <row r="6963" ht="15.75" customHeight="1"/>
    <row r="6964" ht="15.75" customHeight="1"/>
    <row r="6965" ht="15.75" customHeight="1"/>
    <row r="6966" ht="15.75" customHeight="1"/>
    <row r="6967" ht="15.75" customHeight="1"/>
    <row r="6968" ht="15.75" customHeight="1"/>
  </sheetData>
  <mergeCells count="5">
    <mergeCell ref="A1:E1"/>
    <mergeCell ref="A3:A4"/>
    <mergeCell ref="B3:B4"/>
    <mergeCell ref="C3:C4"/>
    <mergeCell ref="D3:E3"/>
  </mergeCells>
  <phoneticPr fontId="2" type="noConversion"/>
  <printOptions horizontalCentered="1"/>
  <pageMargins left="0.39370078740157483" right="0.39370078740157483" top="0.59055118110236227" bottom="0.59055118110236227" header="0.51181102362204722" footer="0.31496062992125984"/>
  <pageSetup paperSize="9" scale="8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0"/>
  <sheetViews>
    <sheetView showZeros="0" view="pageBreakPreview" workbookViewId="0">
      <selection activeCell="B6" sqref="B6"/>
    </sheetView>
  </sheetViews>
  <sheetFormatPr defaultColWidth="9" defaultRowHeight="24.75" customHeight="1"/>
  <cols>
    <col min="1" max="1" width="39.625" style="1" customWidth="1"/>
    <col min="2" max="2" width="20.625" style="1" customWidth="1"/>
    <col min="3" max="3" width="39.625" style="1" customWidth="1"/>
    <col min="4" max="4" width="20.625" style="1" customWidth="1"/>
    <col min="5" max="16384" width="9" style="1"/>
  </cols>
  <sheetData>
    <row r="1" spans="1:6" s="13" customFormat="1" ht="37.5" customHeight="1">
      <c r="A1" s="195" t="s">
        <v>1202</v>
      </c>
      <c r="B1" s="195"/>
      <c r="C1" s="195"/>
      <c r="D1" s="195"/>
    </row>
    <row r="2" spans="1:6" s="14" customFormat="1" ht="26.25" customHeight="1">
      <c r="A2" s="81"/>
      <c r="B2" s="146"/>
      <c r="C2" s="147"/>
      <c r="D2" s="84" t="s">
        <v>44</v>
      </c>
    </row>
    <row r="3" spans="1:6" s="13" customFormat="1" ht="24" customHeight="1">
      <c r="A3" s="85" t="s">
        <v>739</v>
      </c>
      <c r="B3" s="85" t="s">
        <v>1135</v>
      </c>
      <c r="C3" s="85" t="s">
        <v>739</v>
      </c>
      <c r="D3" s="85" t="s">
        <v>1135</v>
      </c>
    </row>
    <row r="4" spans="1:6" s="14" customFormat="1" ht="24" customHeight="1">
      <c r="A4" s="88" t="s">
        <v>17</v>
      </c>
      <c r="B4" s="148">
        <f>[1]全收预!C5</f>
        <v>21400</v>
      </c>
      <c r="C4" s="86" t="s">
        <v>18</v>
      </c>
      <c r="D4" s="148">
        <v>55855</v>
      </c>
    </row>
    <row r="5" spans="1:6" s="14" customFormat="1" ht="24" customHeight="1">
      <c r="A5" s="88" t="s">
        <v>1203</v>
      </c>
      <c r="B5" s="148">
        <f>SUM(B6:B8)</f>
        <v>32507</v>
      </c>
      <c r="C5" s="86" t="s">
        <v>1204</v>
      </c>
      <c r="D5" s="148">
        <f>D6+D7</f>
        <v>13698</v>
      </c>
    </row>
    <row r="6" spans="1:6" s="14" customFormat="1" ht="24" customHeight="1">
      <c r="A6" s="88" t="s">
        <v>709</v>
      </c>
      <c r="B6" s="148">
        <v>5409</v>
      </c>
      <c r="C6" s="88" t="s">
        <v>710</v>
      </c>
      <c r="D6" s="148">
        <v>9867</v>
      </c>
    </row>
    <row r="7" spans="1:6" s="14" customFormat="1" ht="24" customHeight="1">
      <c r="A7" s="88" t="s">
        <v>711</v>
      </c>
      <c r="B7" s="148">
        <v>27098</v>
      </c>
      <c r="C7" s="88" t="s">
        <v>712</v>
      </c>
      <c r="D7" s="148">
        <v>3831</v>
      </c>
    </row>
    <row r="8" spans="1:6" s="14" customFormat="1" ht="24" customHeight="1">
      <c r="A8" s="149" t="s">
        <v>713</v>
      </c>
      <c r="B8" s="148"/>
      <c r="C8" s="86" t="s">
        <v>1205</v>
      </c>
      <c r="D8" s="148"/>
      <c r="F8" s="14" t="s">
        <v>31</v>
      </c>
    </row>
    <row r="9" spans="1:6" s="14" customFormat="1" ht="24" customHeight="1">
      <c r="A9" s="149" t="s">
        <v>1206</v>
      </c>
      <c r="B9" s="148">
        <v>7168</v>
      </c>
      <c r="C9" s="86" t="s">
        <v>1207</v>
      </c>
      <c r="D9" s="148">
        <v>7168</v>
      </c>
    </row>
    <row r="10" spans="1:6" s="14" customFormat="1" ht="24" customHeight="1">
      <c r="A10" s="149" t="s">
        <v>1208</v>
      </c>
      <c r="B10" s="150"/>
      <c r="C10" s="86" t="s">
        <v>1209</v>
      </c>
      <c r="D10" s="148"/>
    </row>
    <row r="11" spans="1:6" s="14" customFormat="1" ht="24" customHeight="1">
      <c r="A11" s="86" t="s">
        <v>1210</v>
      </c>
      <c r="B11" s="150">
        <v>15646</v>
      </c>
      <c r="C11" s="86" t="s">
        <v>1211</v>
      </c>
      <c r="D11" s="148"/>
    </row>
    <row r="12" spans="1:6" s="13" customFormat="1" ht="24" customHeight="1">
      <c r="A12" s="88" t="s">
        <v>1212</v>
      </c>
      <c r="B12" s="148">
        <v>14699</v>
      </c>
      <c r="C12" s="151"/>
      <c r="D12" s="151"/>
    </row>
    <row r="13" spans="1:6" s="13" customFormat="1" ht="24" customHeight="1">
      <c r="A13" s="85" t="s">
        <v>705</v>
      </c>
      <c r="B13" s="152">
        <f>SUM(B4:B5,B9:B11)</f>
        <v>76721</v>
      </c>
      <c r="C13" s="85" t="s">
        <v>706</v>
      </c>
      <c r="D13" s="152">
        <f>SUM(D4,D5,D8,D9,D10,D11)</f>
        <v>76721</v>
      </c>
    </row>
    <row r="14" spans="1:6" s="13" customFormat="1" ht="24" customHeight="1">
      <c r="B14" s="48"/>
    </row>
    <row r="15" spans="1:6" s="13" customFormat="1" ht="24" customHeight="1">
      <c r="B15" s="48"/>
    </row>
    <row r="16" spans="1:6" s="13" customFormat="1" ht="24" customHeight="1">
      <c r="B16" s="48"/>
    </row>
    <row r="17" spans="2:2" s="13" customFormat="1" ht="24" customHeight="1">
      <c r="B17" s="48"/>
    </row>
    <row r="18" spans="2:2" s="13" customFormat="1" ht="24" customHeight="1">
      <c r="B18" s="48"/>
    </row>
    <row r="19" spans="2:2" s="13" customFormat="1" ht="24.75" customHeight="1">
      <c r="B19" s="48"/>
    </row>
    <row r="20" spans="2:2" s="13" customFormat="1" ht="24.75" customHeight="1"/>
    <row r="21" spans="2:2" s="13" customFormat="1" ht="24.75" customHeight="1"/>
    <row r="22" spans="2:2" s="13" customFormat="1" ht="24.75" customHeight="1"/>
    <row r="23" spans="2:2" s="13" customFormat="1" ht="24.75" customHeight="1"/>
    <row r="24" spans="2:2" s="13" customFormat="1" ht="24.75" customHeight="1"/>
    <row r="25" spans="2:2" s="13" customFormat="1" ht="24.75" customHeight="1"/>
    <row r="26" spans="2:2" s="13" customFormat="1" ht="24.75" customHeight="1"/>
    <row r="27" spans="2:2" s="13" customFormat="1" ht="24.75" customHeight="1"/>
    <row r="28" spans="2:2" s="13" customFormat="1" ht="24.75" customHeight="1"/>
    <row r="29" spans="2:2" s="13" customFormat="1" ht="24.75" customHeight="1"/>
    <row r="30" spans="2:2" s="13" customFormat="1" ht="24.75" customHeight="1"/>
    <row r="31" spans="2:2" s="13" customFormat="1" ht="24.75" customHeight="1"/>
    <row r="32" spans="2:2" s="13" customFormat="1" ht="24.75" customHeight="1"/>
    <row r="33" s="13" customFormat="1" ht="24.75" customHeight="1"/>
    <row r="34" s="13" customFormat="1" ht="24.75" customHeight="1"/>
    <row r="35" s="13" customFormat="1" ht="24.75" customHeight="1"/>
    <row r="36" s="13" customFormat="1" ht="24.75" customHeight="1"/>
    <row r="37" s="13" customFormat="1" ht="24.75" customHeight="1"/>
    <row r="38" s="13" customFormat="1" ht="24.75" customHeight="1"/>
    <row r="39" s="13" customFormat="1" ht="24.75" customHeight="1"/>
    <row r="40" s="13" customFormat="1" ht="24.75" customHeight="1"/>
    <row r="41" s="13" customFormat="1" ht="24.75" customHeight="1"/>
    <row r="42" s="13" customFormat="1" ht="24.75" customHeight="1"/>
    <row r="43" s="13" customFormat="1" ht="24.75" customHeight="1"/>
    <row r="44" s="13" customFormat="1" ht="24.75" customHeight="1"/>
    <row r="45" s="13" customFormat="1" ht="24.75" customHeight="1"/>
    <row r="46" s="13" customFormat="1" ht="24.75" customHeight="1"/>
    <row r="47" s="13" customFormat="1" ht="24.75" customHeight="1"/>
    <row r="48" s="13" customFormat="1" ht="24.75" customHeight="1"/>
    <row r="49" s="13" customFormat="1" ht="24.75" customHeight="1"/>
    <row r="50" s="13" customFormat="1" ht="24.75" customHeight="1"/>
    <row r="51" s="13" customFormat="1" ht="24.75" customHeight="1"/>
    <row r="52" s="13" customFormat="1" ht="24.75" customHeight="1"/>
    <row r="53" s="13" customFormat="1" ht="24.75" customHeight="1"/>
    <row r="54" s="13" customFormat="1" ht="24.75" customHeight="1"/>
    <row r="55" s="13" customFormat="1" ht="24.75" customHeight="1"/>
    <row r="56" s="13" customFormat="1" ht="24.75" customHeight="1"/>
    <row r="57" s="13" customFormat="1" ht="24.75" customHeight="1"/>
    <row r="58" s="13" customFormat="1" ht="24.75" customHeight="1"/>
    <row r="59" s="13" customFormat="1" ht="24.75" customHeight="1"/>
    <row r="60" s="13" customFormat="1" ht="24.75" customHeight="1"/>
  </sheetData>
  <mergeCells count="1">
    <mergeCell ref="A1:D1"/>
  </mergeCells>
  <phoneticPr fontId="2" type="noConversion"/>
  <printOptions horizontalCentered="1"/>
  <pageMargins left="0.74803149606299213" right="0.74803149606299213" top="0.98425196850393704" bottom="0.98425196850393704" header="0.51181102362204722" footer="0.31496062992125984"/>
  <pageSetup paperSize="9" firstPageNumber="34" orientation="landscape" r:id="rId1"/>
  <headerFooter alignWithMargins="0">
    <oddFooter>&amp;C—&amp;P—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9"/>
  <sheetViews>
    <sheetView showZeros="0" view="pageBreakPreview" workbookViewId="0">
      <pane xSplit="1" ySplit="4" topLeftCell="B5" activePane="bottomRight" state="frozen"/>
      <selection activeCell="A18" sqref="A1:IV65536"/>
      <selection pane="topRight" activeCell="A18" sqref="A1:IV65536"/>
      <selection pane="bottomLeft" activeCell="A18" sqref="A1:IV65536"/>
      <selection pane="bottomRight" activeCell="C7" sqref="C7"/>
    </sheetView>
  </sheetViews>
  <sheetFormatPr defaultRowHeight="14.25"/>
  <cols>
    <col min="1" max="1" width="35.875" customWidth="1"/>
    <col min="2" max="3" width="19.375" customWidth="1"/>
    <col min="4" max="4" width="18.5" customWidth="1"/>
    <col min="5" max="5" width="18.625" customWidth="1"/>
    <col min="6" max="6" width="3.5" style="6" customWidth="1"/>
  </cols>
  <sheetData>
    <row r="1" spans="1:6" ht="31.5" customHeight="1">
      <c r="A1" s="200" t="s">
        <v>1213</v>
      </c>
      <c r="B1" s="200"/>
      <c r="C1" s="200"/>
      <c r="D1" s="200"/>
      <c r="E1" s="200"/>
    </row>
    <row r="2" spans="1:6" ht="22.5" customHeight="1">
      <c r="A2" s="95"/>
      <c r="B2" s="95"/>
      <c r="C2" s="95"/>
      <c r="D2" s="95"/>
      <c r="E2" s="96" t="s">
        <v>1214</v>
      </c>
    </row>
    <row r="3" spans="1:6" s="14" customFormat="1" ht="24" customHeight="1">
      <c r="A3" s="201" t="s">
        <v>1069</v>
      </c>
      <c r="B3" s="201" t="s">
        <v>1181</v>
      </c>
      <c r="C3" s="201" t="s">
        <v>1182</v>
      </c>
      <c r="D3" s="203" t="s">
        <v>1183</v>
      </c>
      <c r="E3" s="203"/>
      <c r="F3" s="16"/>
    </row>
    <row r="4" spans="1:6" s="14" customFormat="1" ht="24" customHeight="1">
      <c r="A4" s="202"/>
      <c r="B4" s="202"/>
      <c r="C4" s="202"/>
      <c r="D4" s="85" t="s">
        <v>702</v>
      </c>
      <c r="E4" s="85" t="s">
        <v>740</v>
      </c>
      <c r="F4" s="16"/>
    </row>
    <row r="5" spans="1:6" s="23" customFormat="1" ht="19.899999999999999" customHeight="1">
      <c r="A5" s="153" t="s">
        <v>16</v>
      </c>
      <c r="B5" s="154">
        <f>SUM(B6,B22)</f>
        <v>17200</v>
      </c>
      <c r="C5" s="154">
        <f>SUM(C6,C22)</f>
        <v>17240</v>
      </c>
      <c r="D5" s="154">
        <f>C5-B5</f>
        <v>40</v>
      </c>
      <c r="E5" s="155">
        <f>IF(B5=0,"",D5/B5*100)</f>
        <v>0.23255813953488372</v>
      </c>
      <c r="F5" s="22"/>
    </row>
    <row r="6" spans="1:6" s="23" customFormat="1" ht="19.899999999999999" customHeight="1">
      <c r="A6" s="156" t="s">
        <v>703</v>
      </c>
      <c r="B6" s="154">
        <f>SUM(B7:B21)</f>
        <v>14579</v>
      </c>
      <c r="C6" s="154">
        <f>SUM(C7:C21)</f>
        <v>14831</v>
      </c>
      <c r="D6" s="154">
        <f>C6-B6</f>
        <v>252</v>
      </c>
      <c r="E6" s="155">
        <f>IF(B6=0,"",D6/B6*100)</f>
        <v>1.7285136154743124</v>
      </c>
      <c r="F6" s="22"/>
    </row>
    <row r="7" spans="1:6" s="23" customFormat="1" ht="19.899999999999999" customHeight="1">
      <c r="A7" s="156" t="s">
        <v>1184</v>
      </c>
      <c r="B7" s="154">
        <v>5813</v>
      </c>
      <c r="C7" s="154">
        <v>7331</v>
      </c>
      <c r="D7" s="154">
        <f>C7-B7</f>
        <v>1518</v>
      </c>
      <c r="E7" s="155">
        <f>IF(B7=0,"",D7/B7*100)</f>
        <v>26.113882676758987</v>
      </c>
      <c r="F7" s="8"/>
    </row>
    <row r="8" spans="1:6" s="23" customFormat="1" ht="19.899999999999999" customHeight="1">
      <c r="A8" s="156" t="s">
        <v>1185</v>
      </c>
      <c r="B8" s="154">
        <v>194</v>
      </c>
      <c r="C8" s="154">
        <v>530</v>
      </c>
      <c r="D8" s="154">
        <f t="shared" ref="D8:D29" si="0">C8-B8</f>
        <v>336</v>
      </c>
      <c r="E8" s="155">
        <f t="shared" ref="E8:E29" si="1">IF(B8=0,"",D8/B8*100)</f>
        <v>173.1958762886598</v>
      </c>
      <c r="F8" s="8"/>
    </row>
    <row r="9" spans="1:6" s="23" customFormat="1" ht="19.899999999999999" customHeight="1">
      <c r="A9" s="156" t="s">
        <v>1186</v>
      </c>
      <c r="B9" s="154">
        <v>239</v>
      </c>
      <c r="C9" s="154">
        <v>290</v>
      </c>
      <c r="D9" s="154">
        <f t="shared" si="0"/>
        <v>51</v>
      </c>
      <c r="E9" s="155">
        <f t="shared" si="1"/>
        <v>21.338912133891213</v>
      </c>
      <c r="F9" s="8"/>
    </row>
    <row r="10" spans="1:6" s="23" customFormat="1" ht="19.899999999999999" customHeight="1">
      <c r="A10" s="156" t="s">
        <v>19</v>
      </c>
      <c r="B10" s="154"/>
      <c r="C10" s="154"/>
      <c r="D10" s="154">
        <f t="shared" si="0"/>
        <v>0</v>
      </c>
      <c r="E10" s="155" t="str">
        <f t="shared" si="1"/>
        <v/>
      </c>
      <c r="F10" s="8"/>
    </row>
    <row r="11" spans="1:6" s="23" customFormat="1" ht="19.899999999999999" customHeight="1">
      <c r="A11" s="156" t="s">
        <v>20</v>
      </c>
      <c r="B11" s="154">
        <v>987</v>
      </c>
      <c r="C11" s="154">
        <v>1069</v>
      </c>
      <c r="D11" s="154">
        <f t="shared" si="0"/>
        <v>82</v>
      </c>
      <c r="E11" s="155">
        <f t="shared" si="1"/>
        <v>8.3080040526849039</v>
      </c>
      <c r="F11" s="8"/>
    </row>
    <row r="12" spans="1:6" s="23" customFormat="1" ht="19.899999999999999" customHeight="1">
      <c r="A12" s="156" t="s">
        <v>21</v>
      </c>
      <c r="B12" s="154">
        <v>1285</v>
      </c>
      <c r="C12" s="154">
        <v>1107</v>
      </c>
      <c r="D12" s="154">
        <f t="shared" si="0"/>
        <v>-178</v>
      </c>
      <c r="E12" s="155">
        <f t="shared" si="1"/>
        <v>-13.852140077821012</v>
      </c>
      <c r="F12" s="8"/>
    </row>
    <row r="13" spans="1:6" s="23" customFormat="1" ht="19.899999999999999" customHeight="1">
      <c r="A13" s="156" t="s">
        <v>22</v>
      </c>
      <c r="B13" s="154">
        <v>168</v>
      </c>
      <c r="C13" s="154">
        <v>232</v>
      </c>
      <c r="D13" s="154">
        <f t="shared" si="0"/>
        <v>64</v>
      </c>
      <c r="E13" s="155">
        <f t="shared" si="1"/>
        <v>38.095238095238095</v>
      </c>
      <c r="F13" s="8"/>
    </row>
    <row r="14" spans="1:6" s="23" customFormat="1" ht="19.899999999999999" customHeight="1">
      <c r="A14" s="156" t="s">
        <v>23</v>
      </c>
      <c r="B14" s="154">
        <v>3497</v>
      </c>
      <c r="C14" s="154">
        <v>2320</v>
      </c>
      <c r="D14" s="154">
        <f t="shared" si="0"/>
        <v>-1177</v>
      </c>
      <c r="E14" s="155">
        <f t="shared" si="1"/>
        <v>-33.657420646268235</v>
      </c>
      <c r="F14" s="8"/>
    </row>
    <row r="15" spans="1:6" s="23" customFormat="1" ht="19.899999999999999" customHeight="1">
      <c r="A15" s="156" t="s">
        <v>24</v>
      </c>
      <c r="B15" s="154">
        <v>562</v>
      </c>
      <c r="C15" s="154">
        <v>625</v>
      </c>
      <c r="D15" s="154">
        <f t="shared" si="0"/>
        <v>63</v>
      </c>
      <c r="E15" s="155">
        <f t="shared" si="1"/>
        <v>11.209964412811388</v>
      </c>
      <c r="F15" s="8"/>
    </row>
    <row r="16" spans="1:6" s="23" customFormat="1" ht="19.899999999999999" customHeight="1">
      <c r="A16" s="156" t="s">
        <v>25</v>
      </c>
      <c r="B16" s="154">
        <v>65</v>
      </c>
      <c r="C16" s="154">
        <v>5</v>
      </c>
      <c r="D16" s="154">
        <f t="shared" si="0"/>
        <v>-60</v>
      </c>
      <c r="E16" s="155">
        <f t="shared" si="1"/>
        <v>-92.307692307692307</v>
      </c>
      <c r="F16" s="8"/>
    </row>
    <row r="17" spans="1:8" s="23" customFormat="1" ht="19.899999999999999" customHeight="1">
      <c r="A17" s="156" t="s">
        <v>26</v>
      </c>
      <c r="B17" s="154"/>
      <c r="C17" s="154"/>
      <c r="D17" s="154">
        <f t="shared" si="0"/>
        <v>0</v>
      </c>
      <c r="E17" s="155" t="str">
        <f t="shared" si="1"/>
        <v/>
      </c>
      <c r="F17" s="8"/>
    </row>
    <row r="18" spans="1:8" s="23" customFormat="1" ht="19.899999999999999" customHeight="1">
      <c r="A18" s="156" t="s">
        <v>27</v>
      </c>
      <c r="B18" s="154">
        <v>1700</v>
      </c>
      <c r="C18" s="154">
        <v>1300</v>
      </c>
      <c r="D18" s="154">
        <f t="shared" si="0"/>
        <v>-400</v>
      </c>
      <c r="E18" s="155">
        <f t="shared" si="1"/>
        <v>-23.52941176470588</v>
      </c>
      <c r="F18" s="8"/>
    </row>
    <row r="19" spans="1:8" s="23" customFormat="1" ht="19.899999999999999" customHeight="1">
      <c r="A19" s="156" t="s">
        <v>28</v>
      </c>
      <c r="B19" s="154">
        <v>50</v>
      </c>
      <c r="C19" s="154"/>
      <c r="D19" s="154">
        <f t="shared" si="0"/>
        <v>-50</v>
      </c>
      <c r="E19" s="155">
        <f t="shared" si="1"/>
        <v>-100</v>
      </c>
      <c r="F19" s="8"/>
    </row>
    <row r="20" spans="1:8" s="23" customFormat="1" ht="19.899999999999999" customHeight="1">
      <c r="A20" s="156" t="s">
        <v>1187</v>
      </c>
      <c r="B20" s="154">
        <v>19</v>
      </c>
      <c r="C20" s="154">
        <v>22</v>
      </c>
      <c r="D20" s="154">
        <f t="shared" si="0"/>
        <v>3</v>
      </c>
      <c r="E20" s="155">
        <f t="shared" si="1"/>
        <v>15.789473684210526</v>
      </c>
      <c r="F20" s="8"/>
    </row>
    <row r="21" spans="1:8" s="23" customFormat="1" ht="19.899999999999999" customHeight="1">
      <c r="A21" s="156" t="s">
        <v>1188</v>
      </c>
      <c r="B21" s="154"/>
      <c r="C21" s="154"/>
      <c r="D21" s="154">
        <f t="shared" si="0"/>
        <v>0</v>
      </c>
      <c r="E21" s="155" t="str">
        <f t="shared" si="1"/>
        <v/>
      </c>
      <c r="F21" s="8"/>
    </row>
    <row r="22" spans="1:8" s="23" customFormat="1" ht="19.899999999999999" customHeight="1">
      <c r="A22" s="156" t="s">
        <v>704</v>
      </c>
      <c r="B22" s="154">
        <f>SUM(B23:B29)</f>
        <v>2621</v>
      </c>
      <c r="C22" s="154">
        <f>SUM(C23:C29)</f>
        <v>2409</v>
      </c>
      <c r="D22" s="154">
        <f t="shared" si="0"/>
        <v>-212</v>
      </c>
      <c r="E22" s="155">
        <f t="shared" si="1"/>
        <v>-8.088515833651277</v>
      </c>
      <c r="F22" s="8"/>
    </row>
    <row r="23" spans="1:8" s="2" customFormat="1" ht="19.899999999999999" customHeight="1">
      <c r="A23" s="156" t="s">
        <v>708</v>
      </c>
      <c r="B23" s="154">
        <v>721</v>
      </c>
      <c r="C23" s="154">
        <v>834</v>
      </c>
      <c r="D23" s="154">
        <f t="shared" si="0"/>
        <v>113</v>
      </c>
      <c r="E23" s="155">
        <f t="shared" si="1"/>
        <v>15.672676837725383</v>
      </c>
      <c r="F23" s="24"/>
    </row>
    <row r="24" spans="1:8" s="2" customFormat="1" ht="19.899999999999999" customHeight="1">
      <c r="A24" s="156" t="s">
        <v>1215</v>
      </c>
      <c r="B24" s="154">
        <v>540</v>
      </c>
      <c r="C24" s="154">
        <v>650</v>
      </c>
      <c r="D24" s="154">
        <f t="shared" si="0"/>
        <v>110</v>
      </c>
      <c r="E24" s="155">
        <f t="shared" si="1"/>
        <v>20.37037037037037</v>
      </c>
      <c r="F24" s="8"/>
    </row>
    <row r="25" spans="1:8" s="2" customFormat="1" ht="19.899999999999999" customHeight="1">
      <c r="A25" s="156" t="s">
        <v>1191</v>
      </c>
      <c r="B25" s="154">
        <v>695</v>
      </c>
      <c r="C25" s="154">
        <v>460</v>
      </c>
      <c r="D25" s="154">
        <f t="shared" si="0"/>
        <v>-235</v>
      </c>
      <c r="E25" s="155">
        <f t="shared" si="1"/>
        <v>-33.812949640287769</v>
      </c>
      <c r="F25" s="8"/>
    </row>
    <row r="26" spans="1:8" s="2" customFormat="1" ht="19.899999999999999" customHeight="1">
      <c r="A26" s="156" t="s">
        <v>29</v>
      </c>
      <c r="B26" s="154"/>
      <c r="C26" s="154"/>
      <c r="D26" s="154">
        <f t="shared" si="0"/>
        <v>0</v>
      </c>
      <c r="E26" s="155" t="str">
        <f t="shared" si="1"/>
        <v/>
      </c>
      <c r="F26" s="8"/>
    </row>
    <row r="27" spans="1:8" s="2" customFormat="1" ht="19.899999999999999" customHeight="1">
      <c r="A27" s="156" t="s">
        <v>30</v>
      </c>
      <c r="B27" s="154">
        <v>665</v>
      </c>
      <c r="C27" s="154">
        <v>465</v>
      </c>
      <c r="D27" s="154">
        <f t="shared" si="0"/>
        <v>-200</v>
      </c>
      <c r="E27" s="155">
        <f t="shared" si="1"/>
        <v>-30.075187969924812</v>
      </c>
      <c r="F27" s="8"/>
    </row>
    <row r="28" spans="1:8" s="2" customFormat="1" ht="19.899999999999999" customHeight="1">
      <c r="A28" s="156" t="s">
        <v>1192</v>
      </c>
      <c r="B28" s="157"/>
      <c r="C28" s="157"/>
      <c r="D28" s="154">
        <f t="shared" si="0"/>
        <v>0</v>
      </c>
      <c r="E28" s="155" t="str">
        <f t="shared" si="1"/>
        <v/>
      </c>
      <c r="F28" s="8"/>
    </row>
    <row r="29" spans="1:8" s="17" customFormat="1" ht="19.899999999999999" customHeight="1">
      <c r="A29" s="156" t="s">
        <v>1193</v>
      </c>
      <c r="B29" s="157"/>
      <c r="C29" s="157"/>
      <c r="D29" s="154">
        <f t="shared" si="0"/>
        <v>0</v>
      </c>
      <c r="E29" s="155" t="str">
        <f t="shared" si="1"/>
        <v/>
      </c>
      <c r="F29" s="19"/>
      <c r="G29" s="18"/>
      <c r="H29" s="18"/>
    </row>
  </sheetData>
  <mergeCells count="5">
    <mergeCell ref="A1:E1"/>
    <mergeCell ref="A3:A4"/>
    <mergeCell ref="B3:B4"/>
    <mergeCell ref="C3:C4"/>
    <mergeCell ref="D3:E3"/>
  </mergeCells>
  <phoneticPr fontId="2" type="noConversion"/>
  <printOptions horizontalCentered="1"/>
  <pageMargins left="0.74803149606299213" right="0.74803149606299213" top="0.31496062992125984" bottom="0.15748031496062992" header="0.51181102362204722" footer="7.874015748031496E-2"/>
  <pageSetup paperSize="9" scale="75" firstPageNumber="34" orientation="landscape" useFirstPageNumber="1" r:id="rId1"/>
  <headerFooter alignWithMargins="0"/>
  <rowBreaks count="1" manualBreakCount="1">
    <brk id="29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249"/>
  <sheetViews>
    <sheetView showZeros="0" view="pageBreakPreview" zoomScale="115" zoomScaleSheetLayoutView="100" workbookViewId="0">
      <pane xSplit="1" ySplit="5" topLeftCell="B787" activePane="bottomRight" state="frozen"/>
      <selection activeCell="A18" sqref="A1:IV65536"/>
      <selection pane="topRight" activeCell="A18" sqref="A1:IV65536"/>
      <selection pane="bottomLeft" activeCell="A18" sqref="A1:IV65536"/>
      <selection pane="bottomRight" activeCell="I796" sqref="I796"/>
    </sheetView>
  </sheetViews>
  <sheetFormatPr defaultColWidth="6.875" defaultRowHeight="12.75"/>
  <cols>
    <col min="1" max="1" width="26" style="2" customWidth="1"/>
    <col min="2" max="3" width="12" style="2" bestFit="1" customWidth="1"/>
    <col min="4" max="5" width="12.75" style="2" customWidth="1"/>
    <col min="6" max="221" width="6.875" style="2" customWidth="1"/>
    <col min="222" max="247" width="6.875" style="2"/>
    <col min="248" max="248" width="38.125" style="2" customWidth="1"/>
    <col min="249" max="249" width="24.5" style="2" customWidth="1"/>
    <col min="250" max="250" width="19.375" style="2" customWidth="1"/>
    <col min="251" max="251" width="24.5" style="2" customWidth="1"/>
    <col min="252" max="252" width="18.375" style="2" customWidth="1"/>
    <col min="253" max="253" width="9.625" style="2" customWidth="1"/>
    <col min="254" max="477" width="6.875" style="2" customWidth="1"/>
    <col min="478" max="503" width="6.875" style="2"/>
    <col min="504" max="504" width="38.125" style="2" customWidth="1"/>
    <col min="505" max="505" width="24.5" style="2" customWidth="1"/>
    <col min="506" max="506" width="19.375" style="2" customWidth="1"/>
    <col min="507" max="507" width="24.5" style="2" customWidth="1"/>
    <col min="508" max="508" width="18.375" style="2" customWidth="1"/>
    <col min="509" max="509" width="9.625" style="2" customWidth="1"/>
    <col min="510" max="733" width="6.875" style="2" customWidth="1"/>
    <col min="734" max="759" width="6.875" style="2"/>
    <col min="760" max="760" width="38.125" style="2" customWidth="1"/>
    <col min="761" max="761" width="24.5" style="2" customWidth="1"/>
    <col min="762" max="762" width="19.375" style="2" customWidth="1"/>
    <col min="763" max="763" width="24.5" style="2" customWidth="1"/>
    <col min="764" max="764" width="18.375" style="2" customWidth="1"/>
    <col min="765" max="765" width="9.625" style="2" customWidth="1"/>
    <col min="766" max="989" width="6.875" style="2" customWidth="1"/>
    <col min="990" max="1015" width="6.875" style="2"/>
    <col min="1016" max="1016" width="38.125" style="2" customWidth="1"/>
    <col min="1017" max="1017" width="24.5" style="2" customWidth="1"/>
    <col min="1018" max="1018" width="19.375" style="2" customWidth="1"/>
    <col min="1019" max="1019" width="24.5" style="2" customWidth="1"/>
    <col min="1020" max="1020" width="18.375" style="2" customWidth="1"/>
    <col min="1021" max="1021" width="9.625" style="2" customWidth="1"/>
    <col min="1022" max="1245" width="6.875" style="2" customWidth="1"/>
    <col min="1246" max="1271" width="6.875" style="2"/>
    <col min="1272" max="1272" width="38.125" style="2" customWidth="1"/>
    <col min="1273" max="1273" width="24.5" style="2" customWidth="1"/>
    <col min="1274" max="1274" width="19.375" style="2" customWidth="1"/>
    <col min="1275" max="1275" width="24.5" style="2" customWidth="1"/>
    <col min="1276" max="1276" width="18.375" style="2" customWidth="1"/>
    <col min="1277" max="1277" width="9.625" style="2" customWidth="1"/>
    <col min="1278" max="1501" width="6.875" style="2" customWidth="1"/>
    <col min="1502" max="1527" width="6.875" style="2"/>
    <col min="1528" max="1528" width="38.125" style="2" customWidth="1"/>
    <col min="1529" max="1529" width="24.5" style="2" customWidth="1"/>
    <col min="1530" max="1530" width="19.375" style="2" customWidth="1"/>
    <col min="1531" max="1531" width="24.5" style="2" customWidth="1"/>
    <col min="1532" max="1532" width="18.375" style="2" customWidth="1"/>
    <col min="1533" max="1533" width="9.625" style="2" customWidth="1"/>
    <col min="1534" max="1757" width="6.875" style="2" customWidth="1"/>
    <col min="1758" max="1783" width="6.875" style="2"/>
    <col min="1784" max="1784" width="38.125" style="2" customWidth="1"/>
    <col min="1785" max="1785" width="24.5" style="2" customWidth="1"/>
    <col min="1786" max="1786" width="19.375" style="2" customWidth="1"/>
    <col min="1787" max="1787" width="24.5" style="2" customWidth="1"/>
    <col min="1788" max="1788" width="18.375" style="2" customWidth="1"/>
    <col min="1789" max="1789" width="9.625" style="2" customWidth="1"/>
    <col min="1790" max="2013" width="6.875" style="2" customWidth="1"/>
    <col min="2014" max="2039" width="6.875" style="2"/>
    <col min="2040" max="2040" width="38.125" style="2" customWidth="1"/>
    <col min="2041" max="2041" width="24.5" style="2" customWidth="1"/>
    <col min="2042" max="2042" width="19.375" style="2" customWidth="1"/>
    <col min="2043" max="2043" width="24.5" style="2" customWidth="1"/>
    <col min="2044" max="2044" width="18.375" style="2" customWidth="1"/>
    <col min="2045" max="2045" width="9.625" style="2" customWidth="1"/>
    <col min="2046" max="2269" width="6.875" style="2" customWidth="1"/>
    <col min="2270" max="2295" width="6.875" style="2"/>
    <col min="2296" max="2296" width="38.125" style="2" customWidth="1"/>
    <col min="2297" max="2297" width="24.5" style="2" customWidth="1"/>
    <col min="2298" max="2298" width="19.375" style="2" customWidth="1"/>
    <col min="2299" max="2299" width="24.5" style="2" customWidth="1"/>
    <col min="2300" max="2300" width="18.375" style="2" customWidth="1"/>
    <col min="2301" max="2301" width="9.625" style="2" customWidth="1"/>
    <col min="2302" max="2525" width="6.875" style="2" customWidth="1"/>
    <col min="2526" max="2551" width="6.875" style="2"/>
    <col min="2552" max="2552" width="38.125" style="2" customWidth="1"/>
    <col min="2553" max="2553" width="24.5" style="2" customWidth="1"/>
    <col min="2554" max="2554" width="19.375" style="2" customWidth="1"/>
    <col min="2555" max="2555" width="24.5" style="2" customWidth="1"/>
    <col min="2556" max="2556" width="18.375" style="2" customWidth="1"/>
    <col min="2557" max="2557" width="9.625" style="2" customWidth="1"/>
    <col min="2558" max="2781" width="6.875" style="2" customWidth="1"/>
    <col min="2782" max="2807" width="6.875" style="2"/>
    <col min="2808" max="2808" width="38.125" style="2" customWidth="1"/>
    <col min="2809" max="2809" width="24.5" style="2" customWidth="1"/>
    <col min="2810" max="2810" width="19.375" style="2" customWidth="1"/>
    <col min="2811" max="2811" width="24.5" style="2" customWidth="1"/>
    <col min="2812" max="2812" width="18.375" style="2" customWidth="1"/>
    <col min="2813" max="2813" width="9.625" style="2" customWidth="1"/>
    <col min="2814" max="3037" width="6.875" style="2" customWidth="1"/>
    <col min="3038" max="3063" width="6.875" style="2"/>
    <col min="3064" max="3064" width="38.125" style="2" customWidth="1"/>
    <col min="3065" max="3065" width="24.5" style="2" customWidth="1"/>
    <col min="3066" max="3066" width="19.375" style="2" customWidth="1"/>
    <col min="3067" max="3067" width="24.5" style="2" customWidth="1"/>
    <col min="3068" max="3068" width="18.375" style="2" customWidth="1"/>
    <col min="3069" max="3069" width="9.625" style="2" customWidth="1"/>
    <col min="3070" max="3293" width="6.875" style="2" customWidth="1"/>
    <col min="3294" max="3319" width="6.875" style="2"/>
    <col min="3320" max="3320" width="38.125" style="2" customWidth="1"/>
    <col min="3321" max="3321" width="24.5" style="2" customWidth="1"/>
    <col min="3322" max="3322" width="19.375" style="2" customWidth="1"/>
    <col min="3323" max="3323" width="24.5" style="2" customWidth="1"/>
    <col min="3324" max="3324" width="18.375" style="2" customWidth="1"/>
    <col min="3325" max="3325" width="9.625" style="2" customWidth="1"/>
    <col min="3326" max="3549" width="6.875" style="2" customWidth="1"/>
    <col min="3550" max="3575" width="6.875" style="2"/>
    <col min="3576" max="3576" width="38.125" style="2" customWidth="1"/>
    <col min="3577" max="3577" width="24.5" style="2" customWidth="1"/>
    <col min="3578" max="3578" width="19.375" style="2" customWidth="1"/>
    <col min="3579" max="3579" width="24.5" style="2" customWidth="1"/>
    <col min="3580" max="3580" width="18.375" style="2" customWidth="1"/>
    <col min="3581" max="3581" width="9.625" style="2" customWidth="1"/>
    <col min="3582" max="3805" width="6.875" style="2" customWidth="1"/>
    <col min="3806" max="3831" width="6.875" style="2"/>
    <col min="3832" max="3832" width="38.125" style="2" customWidth="1"/>
    <col min="3833" max="3833" width="24.5" style="2" customWidth="1"/>
    <col min="3834" max="3834" width="19.375" style="2" customWidth="1"/>
    <col min="3835" max="3835" width="24.5" style="2" customWidth="1"/>
    <col min="3836" max="3836" width="18.375" style="2" customWidth="1"/>
    <col min="3837" max="3837" width="9.625" style="2" customWidth="1"/>
    <col min="3838" max="4061" width="6.875" style="2" customWidth="1"/>
    <col min="4062" max="4087" width="6.875" style="2"/>
    <col min="4088" max="4088" width="38.125" style="2" customWidth="1"/>
    <col min="4089" max="4089" width="24.5" style="2" customWidth="1"/>
    <col min="4090" max="4090" width="19.375" style="2" customWidth="1"/>
    <col min="4091" max="4091" width="24.5" style="2" customWidth="1"/>
    <col min="4092" max="4092" width="18.375" style="2" customWidth="1"/>
    <col min="4093" max="4093" width="9.625" style="2" customWidth="1"/>
    <col min="4094" max="4317" width="6.875" style="2" customWidth="1"/>
    <col min="4318" max="4343" width="6.875" style="2"/>
    <col min="4344" max="4344" width="38.125" style="2" customWidth="1"/>
    <col min="4345" max="4345" width="24.5" style="2" customWidth="1"/>
    <col min="4346" max="4346" width="19.375" style="2" customWidth="1"/>
    <col min="4347" max="4347" width="24.5" style="2" customWidth="1"/>
    <col min="4348" max="4348" width="18.375" style="2" customWidth="1"/>
    <col min="4349" max="4349" width="9.625" style="2" customWidth="1"/>
    <col min="4350" max="4573" width="6.875" style="2" customWidth="1"/>
    <col min="4574" max="4599" width="6.875" style="2"/>
    <col min="4600" max="4600" width="38.125" style="2" customWidth="1"/>
    <col min="4601" max="4601" width="24.5" style="2" customWidth="1"/>
    <col min="4602" max="4602" width="19.375" style="2" customWidth="1"/>
    <col min="4603" max="4603" width="24.5" style="2" customWidth="1"/>
    <col min="4604" max="4604" width="18.375" style="2" customWidth="1"/>
    <col min="4605" max="4605" width="9.625" style="2" customWidth="1"/>
    <col min="4606" max="4829" width="6.875" style="2" customWidth="1"/>
    <col min="4830" max="4855" width="6.875" style="2"/>
    <col min="4856" max="4856" width="38.125" style="2" customWidth="1"/>
    <col min="4857" max="4857" width="24.5" style="2" customWidth="1"/>
    <col min="4858" max="4858" width="19.375" style="2" customWidth="1"/>
    <col min="4859" max="4859" width="24.5" style="2" customWidth="1"/>
    <col min="4860" max="4860" width="18.375" style="2" customWidth="1"/>
    <col min="4861" max="4861" width="9.625" style="2" customWidth="1"/>
    <col min="4862" max="5085" width="6.875" style="2" customWidth="1"/>
    <col min="5086" max="5111" width="6.875" style="2"/>
    <col min="5112" max="5112" width="38.125" style="2" customWidth="1"/>
    <col min="5113" max="5113" width="24.5" style="2" customWidth="1"/>
    <col min="5114" max="5114" width="19.375" style="2" customWidth="1"/>
    <col min="5115" max="5115" width="24.5" style="2" customWidth="1"/>
    <col min="5116" max="5116" width="18.375" style="2" customWidth="1"/>
    <col min="5117" max="5117" width="9.625" style="2" customWidth="1"/>
    <col min="5118" max="5341" width="6.875" style="2" customWidth="1"/>
    <col min="5342" max="5367" width="6.875" style="2"/>
    <col min="5368" max="5368" width="38.125" style="2" customWidth="1"/>
    <col min="5369" max="5369" width="24.5" style="2" customWidth="1"/>
    <col min="5370" max="5370" width="19.375" style="2" customWidth="1"/>
    <col min="5371" max="5371" width="24.5" style="2" customWidth="1"/>
    <col min="5372" max="5372" width="18.375" style="2" customWidth="1"/>
    <col min="5373" max="5373" width="9.625" style="2" customWidth="1"/>
    <col min="5374" max="5597" width="6.875" style="2" customWidth="1"/>
    <col min="5598" max="5623" width="6.875" style="2"/>
    <col min="5624" max="5624" width="38.125" style="2" customWidth="1"/>
    <col min="5625" max="5625" width="24.5" style="2" customWidth="1"/>
    <col min="5626" max="5626" width="19.375" style="2" customWidth="1"/>
    <col min="5627" max="5627" width="24.5" style="2" customWidth="1"/>
    <col min="5628" max="5628" width="18.375" style="2" customWidth="1"/>
    <col min="5629" max="5629" width="9.625" style="2" customWidth="1"/>
    <col min="5630" max="5853" width="6.875" style="2" customWidth="1"/>
    <col min="5854" max="5879" width="6.875" style="2"/>
    <col min="5880" max="5880" width="38.125" style="2" customWidth="1"/>
    <col min="5881" max="5881" width="24.5" style="2" customWidth="1"/>
    <col min="5882" max="5882" width="19.375" style="2" customWidth="1"/>
    <col min="5883" max="5883" width="24.5" style="2" customWidth="1"/>
    <col min="5884" max="5884" width="18.375" style="2" customWidth="1"/>
    <col min="5885" max="5885" width="9.625" style="2" customWidth="1"/>
    <col min="5886" max="6109" width="6.875" style="2" customWidth="1"/>
    <col min="6110" max="6135" width="6.875" style="2"/>
    <col min="6136" max="6136" width="38.125" style="2" customWidth="1"/>
    <col min="6137" max="6137" width="24.5" style="2" customWidth="1"/>
    <col min="6138" max="6138" width="19.375" style="2" customWidth="1"/>
    <col min="6139" max="6139" width="24.5" style="2" customWidth="1"/>
    <col min="6140" max="6140" width="18.375" style="2" customWidth="1"/>
    <col min="6141" max="6141" width="9.625" style="2" customWidth="1"/>
    <col min="6142" max="6365" width="6.875" style="2" customWidth="1"/>
    <col min="6366" max="6391" width="6.875" style="2"/>
    <col min="6392" max="6392" width="38.125" style="2" customWidth="1"/>
    <col min="6393" max="6393" width="24.5" style="2" customWidth="1"/>
    <col min="6394" max="6394" width="19.375" style="2" customWidth="1"/>
    <col min="6395" max="6395" width="24.5" style="2" customWidth="1"/>
    <col min="6396" max="6396" width="18.375" style="2" customWidth="1"/>
    <col min="6397" max="6397" width="9.625" style="2" customWidth="1"/>
    <col min="6398" max="6621" width="6.875" style="2" customWidth="1"/>
    <col min="6622" max="6647" width="6.875" style="2"/>
    <col min="6648" max="6648" width="38.125" style="2" customWidth="1"/>
    <col min="6649" max="6649" width="24.5" style="2" customWidth="1"/>
    <col min="6650" max="6650" width="19.375" style="2" customWidth="1"/>
    <col min="6651" max="6651" width="24.5" style="2" customWidth="1"/>
    <col min="6652" max="6652" width="18.375" style="2" customWidth="1"/>
    <col min="6653" max="6653" width="9.625" style="2" customWidth="1"/>
    <col min="6654" max="6877" width="6.875" style="2" customWidth="1"/>
    <col min="6878" max="6903" width="6.875" style="2"/>
    <col min="6904" max="6904" width="38.125" style="2" customWidth="1"/>
    <col min="6905" max="6905" width="24.5" style="2" customWidth="1"/>
    <col min="6906" max="6906" width="19.375" style="2" customWidth="1"/>
    <col min="6907" max="6907" width="24.5" style="2" customWidth="1"/>
    <col min="6908" max="6908" width="18.375" style="2" customWidth="1"/>
    <col min="6909" max="6909" width="9.625" style="2" customWidth="1"/>
    <col min="6910" max="7133" width="6.875" style="2" customWidth="1"/>
    <col min="7134" max="7159" width="6.875" style="2"/>
    <col min="7160" max="7160" width="38.125" style="2" customWidth="1"/>
    <col min="7161" max="7161" width="24.5" style="2" customWidth="1"/>
    <col min="7162" max="7162" width="19.375" style="2" customWidth="1"/>
    <col min="7163" max="7163" width="24.5" style="2" customWidth="1"/>
    <col min="7164" max="7164" width="18.375" style="2" customWidth="1"/>
    <col min="7165" max="7165" width="9.625" style="2" customWidth="1"/>
    <col min="7166" max="7389" width="6.875" style="2" customWidth="1"/>
    <col min="7390" max="7415" width="6.875" style="2"/>
    <col min="7416" max="7416" width="38.125" style="2" customWidth="1"/>
    <col min="7417" max="7417" width="24.5" style="2" customWidth="1"/>
    <col min="7418" max="7418" width="19.375" style="2" customWidth="1"/>
    <col min="7419" max="7419" width="24.5" style="2" customWidth="1"/>
    <col min="7420" max="7420" width="18.375" style="2" customWidth="1"/>
    <col min="7421" max="7421" width="9.625" style="2" customWidth="1"/>
    <col min="7422" max="7645" width="6.875" style="2" customWidth="1"/>
    <col min="7646" max="7671" width="6.875" style="2"/>
    <col min="7672" max="7672" width="38.125" style="2" customWidth="1"/>
    <col min="7673" max="7673" width="24.5" style="2" customWidth="1"/>
    <col min="7674" max="7674" width="19.375" style="2" customWidth="1"/>
    <col min="7675" max="7675" width="24.5" style="2" customWidth="1"/>
    <col min="7676" max="7676" width="18.375" style="2" customWidth="1"/>
    <col min="7677" max="7677" width="9.625" style="2" customWidth="1"/>
    <col min="7678" max="7901" width="6.875" style="2" customWidth="1"/>
    <col min="7902" max="7927" width="6.875" style="2"/>
    <col min="7928" max="7928" width="38.125" style="2" customWidth="1"/>
    <col min="7929" max="7929" width="24.5" style="2" customWidth="1"/>
    <col min="7930" max="7930" width="19.375" style="2" customWidth="1"/>
    <col min="7931" max="7931" width="24.5" style="2" customWidth="1"/>
    <col min="7932" max="7932" width="18.375" style="2" customWidth="1"/>
    <col min="7933" max="7933" width="9.625" style="2" customWidth="1"/>
    <col min="7934" max="8157" width="6.875" style="2" customWidth="1"/>
    <col min="8158" max="8183" width="6.875" style="2"/>
    <col min="8184" max="8184" width="38.125" style="2" customWidth="1"/>
    <col min="8185" max="8185" width="24.5" style="2" customWidth="1"/>
    <col min="8186" max="8186" width="19.375" style="2" customWidth="1"/>
    <col min="8187" max="8187" width="24.5" style="2" customWidth="1"/>
    <col min="8188" max="8188" width="18.375" style="2" customWidth="1"/>
    <col min="8189" max="8189" width="9.625" style="2" customWidth="1"/>
    <col min="8190" max="8413" width="6.875" style="2" customWidth="1"/>
    <col min="8414" max="8439" width="6.875" style="2"/>
    <col min="8440" max="8440" width="38.125" style="2" customWidth="1"/>
    <col min="8441" max="8441" width="24.5" style="2" customWidth="1"/>
    <col min="8442" max="8442" width="19.375" style="2" customWidth="1"/>
    <col min="8443" max="8443" width="24.5" style="2" customWidth="1"/>
    <col min="8444" max="8444" width="18.375" style="2" customWidth="1"/>
    <col min="8445" max="8445" width="9.625" style="2" customWidth="1"/>
    <col min="8446" max="8669" width="6.875" style="2" customWidth="1"/>
    <col min="8670" max="8695" width="6.875" style="2"/>
    <col min="8696" max="8696" width="38.125" style="2" customWidth="1"/>
    <col min="8697" max="8697" width="24.5" style="2" customWidth="1"/>
    <col min="8698" max="8698" width="19.375" style="2" customWidth="1"/>
    <col min="8699" max="8699" width="24.5" style="2" customWidth="1"/>
    <col min="8700" max="8700" width="18.375" style="2" customWidth="1"/>
    <col min="8701" max="8701" width="9.625" style="2" customWidth="1"/>
    <col min="8702" max="8925" width="6.875" style="2" customWidth="1"/>
    <col min="8926" max="8951" width="6.875" style="2"/>
    <col min="8952" max="8952" width="38.125" style="2" customWidth="1"/>
    <col min="8953" max="8953" width="24.5" style="2" customWidth="1"/>
    <col min="8954" max="8954" width="19.375" style="2" customWidth="1"/>
    <col min="8955" max="8955" width="24.5" style="2" customWidth="1"/>
    <col min="8956" max="8956" width="18.375" style="2" customWidth="1"/>
    <col min="8957" max="8957" width="9.625" style="2" customWidth="1"/>
    <col min="8958" max="9181" width="6.875" style="2" customWidth="1"/>
    <col min="9182" max="9207" width="6.875" style="2"/>
    <col min="9208" max="9208" width="38.125" style="2" customWidth="1"/>
    <col min="9209" max="9209" width="24.5" style="2" customWidth="1"/>
    <col min="9210" max="9210" width="19.375" style="2" customWidth="1"/>
    <col min="9211" max="9211" width="24.5" style="2" customWidth="1"/>
    <col min="9212" max="9212" width="18.375" style="2" customWidth="1"/>
    <col min="9213" max="9213" width="9.625" style="2" customWidth="1"/>
    <col min="9214" max="9437" width="6.875" style="2" customWidth="1"/>
    <col min="9438" max="9463" width="6.875" style="2"/>
    <col min="9464" max="9464" width="38.125" style="2" customWidth="1"/>
    <col min="9465" max="9465" width="24.5" style="2" customWidth="1"/>
    <col min="9466" max="9466" width="19.375" style="2" customWidth="1"/>
    <col min="9467" max="9467" width="24.5" style="2" customWidth="1"/>
    <col min="9468" max="9468" width="18.375" style="2" customWidth="1"/>
    <col min="9469" max="9469" width="9.625" style="2" customWidth="1"/>
    <col min="9470" max="9693" width="6.875" style="2" customWidth="1"/>
    <col min="9694" max="9719" width="6.875" style="2"/>
    <col min="9720" max="9720" width="38.125" style="2" customWidth="1"/>
    <col min="9721" max="9721" width="24.5" style="2" customWidth="1"/>
    <col min="9722" max="9722" width="19.375" style="2" customWidth="1"/>
    <col min="9723" max="9723" width="24.5" style="2" customWidth="1"/>
    <col min="9724" max="9724" width="18.375" style="2" customWidth="1"/>
    <col min="9725" max="9725" width="9.625" style="2" customWidth="1"/>
    <col min="9726" max="9949" width="6.875" style="2" customWidth="1"/>
    <col min="9950" max="9975" width="6.875" style="2"/>
    <col min="9976" max="9976" width="38.125" style="2" customWidth="1"/>
    <col min="9977" max="9977" width="24.5" style="2" customWidth="1"/>
    <col min="9978" max="9978" width="19.375" style="2" customWidth="1"/>
    <col min="9979" max="9979" width="24.5" style="2" customWidth="1"/>
    <col min="9980" max="9980" width="18.375" style="2" customWidth="1"/>
    <col min="9981" max="9981" width="9.625" style="2" customWidth="1"/>
    <col min="9982" max="10205" width="6.875" style="2" customWidth="1"/>
    <col min="10206" max="10231" width="6.875" style="2"/>
    <col min="10232" max="10232" width="38.125" style="2" customWidth="1"/>
    <col min="10233" max="10233" width="24.5" style="2" customWidth="1"/>
    <col min="10234" max="10234" width="19.375" style="2" customWidth="1"/>
    <col min="10235" max="10235" width="24.5" style="2" customWidth="1"/>
    <col min="10236" max="10236" width="18.375" style="2" customWidth="1"/>
    <col min="10237" max="10237" width="9.625" style="2" customWidth="1"/>
    <col min="10238" max="10461" width="6.875" style="2" customWidth="1"/>
    <col min="10462" max="10487" width="6.875" style="2"/>
    <col min="10488" max="10488" width="38.125" style="2" customWidth="1"/>
    <col min="10489" max="10489" width="24.5" style="2" customWidth="1"/>
    <col min="10490" max="10490" width="19.375" style="2" customWidth="1"/>
    <col min="10491" max="10491" width="24.5" style="2" customWidth="1"/>
    <col min="10492" max="10492" width="18.375" style="2" customWidth="1"/>
    <col min="10493" max="10493" width="9.625" style="2" customWidth="1"/>
    <col min="10494" max="10717" width="6.875" style="2" customWidth="1"/>
    <col min="10718" max="10743" width="6.875" style="2"/>
    <col min="10744" max="10744" width="38.125" style="2" customWidth="1"/>
    <col min="10745" max="10745" width="24.5" style="2" customWidth="1"/>
    <col min="10746" max="10746" width="19.375" style="2" customWidth="1"/>
    <col min="10747" max="10747" width="24.5" style="2" customWidth="1"/>
    <col min="10748" max="10748" width="18.375" style="2" customWidth="1"/>
    <col min="10749" max="10749" width="9.625" style="2" customWidth="1"/>
    <col min="10750" max="10973" width="6.875" style="2" customWidth="1"/>
    <col min="10974" max="10999" width="6.875" style="2"/>
    <col min="11000" max="11000" width="38.125" style="2" customWidth="1"/>
    <col min="11001" max="11001" width="24.5" style="2" customWidth="1"/>
    <col min="11002" max="11002" width="19.375" style="2" customWidth="1"/>
    <col min="11003" max="11003" width="24.5" style="2" customWidth="1"/>
    <col min="11004" max="11004" width="18.375" style="2" customWidth="1"/>
    <col min="11005" max="11005" width="9.625" style="2" customWidth="1"/>
    <col min="11006" max="11229" width="6.875" style="2" customWidth="1"/>
    <col min="11230" max="11255" width="6.875" style="2"/>
    <col min="11256" max="11256" width="38.125" style="2" customWidth="1"/>
    <col min="11257" max="11257" width="24.5" style="2" customWidth="1"/>
    <col min="11258" max="11258" width="19.375" style="2" customWidth="1"/>
    <col min="11259" max="11259" width="24.5" style="2" customWidth="1"/>
    <col min="11260" max="11260" width="18.375" style="2" customWidth="1"/>
    <col min="11261" max="11261" width="9.625" style="2" customWidth="1"/>
    <col min="11262" max="11485" width="6.875" style="2" customWidth="1"/>
    <col min="11486" max="11511" width="6.875" style="2"/>
    <col min="11512" max="11512" width="38.125" style="2" customWidth="1"/>
    <col min="11513" max="11513" width="24.5" style="2" customWidth="1"/>
    <col min="11514" max="11514" width="19.375" style="2" customWidth="1"/>
    <col min="11515" max="11515" width="24.5" style="2" customWidth="1"/>
    <col min="11516" max="11516" width="18.375" style="2" customWidth="1"/>
    <col min="11517" max="11517" width="9.625" style="2" customWidth="1"/>
    <col min="11518" max="11741" width="6.875" style="2" customWidth="1"/>
    <col min="11742" max="11767" width="6.875" style="2"/>
    <col min="11768" max="11768" width="38.125" style="2" customWidth="1"/>
    <col min="11769" max="11769" width="24.5" style="2" customWidth="1"/>
    <col min="11770" max="11770" width="19.375" style="2" customWidth="1"/>
    <col min="11771" max="11771" width="24.5" style="2" customWidth="1"/>
    <col min="11772" max="11772" width="18.375" style="2" customWidth="1"/>
    <col min="11773" max="11773" width="9.625" style="2" customWidth="1"/>
    <col min="11774" max="11997" width="6.875" style="2" customWidth="1"/>
    <col min="11998" max="12023" width="6.875" style="2"/>
    <col min="12024" max="12024" width="38.125" style="2" customWidth="1"/>
    <col min="12025" max="12025" width="24.5" style="2" customWidth="1"/>
    <col min="12026" max="12026" width="19.375" style="2" customWidth="1"/>
    <col min="12027" max="12027" width="24.5" style="2" customWidth="1"/>
    <col min="12028" max="12028" width="18.375" style="2" customWidth="1"/>
    <col min="12029" max="12029" width="9.625" style="2" customWidth="1"/>
    <col min="12030" max="12253" width="6.875" style="2" customWidth="1"/>
    <col min="12254" max="12279" width="6.875" style="2"/>
    <col min="12280" max="12280" width="38.125" style="2" customWidth="1"/>
    <col min="12281" max="12281" width="24.5" style="2" customWidth="1"/>
    <col min="12282" max="12282" width="19.375" style="2" customWidth="1"/>
    <col min="12283" max="12283" width="24.5" style="2" customWidth="1"/>
    <col min="12284" max="12284" width="18.375" style="2" customWidth="1"/>
    <col min="12285" max="12285" width="9.625" style="2" customWidth="1"/>
    <col min="12286" max="12509" width="6.875" style="2" customWidth="1"/>
    <col min="12510" max="12535" width="6.875" style="2"/>
    <col min="12536" max="12536" width="38.125" style="2" customWidth="1"/>
    <col min="12537" max="12537" width="24.5" style="2" customWidth="1"/>
    <col min="12538" max="12538" width="19.375" style="2" customWidth="1"/>
    <col min="12539" max="12539" width="24.5" style="2" customWidth="1"/>
    <col min="12540" max="12540" width="18.375" style="2" customWidth="1"/>
    <col min="12541" max="12541" width="9.625" style="2" customWidth="1"/>
    <col min="12542" max="12765" width="6.875" style="2" customWidth="1"/>
    <col min="12766" max="12791" width="6.875" style="2"/>
    <col min="12792" max="12792" width="38.125" style="2" customWidth="1"/>
    <col min="12793" max="12793" width="24.5" style="2" customWidth="1"/>
    <col min="12794" max="12794" width="19.375" style="2" customWidth="1"/>
    <col min="12795" max="12795" width="24.5" style="2" customWidth="1"/>
    <col min="12796" max="12796" width="18.375" style="2" customWidth="1"/>
    <col min="12797" max="12797" width="9.625" style="2" customWidth="1"/>
    <col min="12798" max="13021" width="6.875" style="2" customWidth="1"/>
    <col min="13022" max="13047" width="6.875" style="2"/>
    <col min="13048" max="13048" width="38.125" style="2" customWidth="1"/>
    <col min="13049" max="13049" width="24.5" style="2" customWidth="1"/>
    <col min="13050" max="13050" width="19.375" style="2" customWidth="1"/>
    <col min="13051" max="13051" width="24.5" style="2" customWidth="1"/>
    <col min="13052" max="13052" width="18.375" style="2" customWidth="1"/>
    <col min="13053" max="13053" width="9.625" style="2" customWidth="1"/>
    <col min="13054" max="13277" width="6.875" style="2" customWidth="1"/>
    <col min="13278" max="13303" width="6.875" style="2"/>
    <col min="13304" max="13304" width="38.125" style="2" customWidth="1"/>
    <col min="13305" max="13305" width="24.5" style="2" customWidth="1"/>
    <col min="13306" max="13306" width="19.375" style="2" customWidth="1"/>
    <col min="13307" max="13307" width="24.5" style="2" customWidth="1"/>
    <col min="13308" max="13308" width="18.375" style="2" customWidth="1"/>
    <col min="13309" max="13309" width="9.625" style="2" customWidth="1"/>
    <col min="13310" max="13533" width="6.875" style="2" customWidth="1"/>
    <col min="13534" max="13559" width="6.875" style="2"/>
    <col min="13560" max="13560" width="38.125" style="2" customWidth="1"/>
    <col min="13561" max="13561" width="24.5" style="2" customWidth="1"/>
    <col min="13562" max="13562" width="19.375" style="2" customWidth="1"/>
    <col min="13563" max="13563" width="24.5" style="2" customWidth="1"/>
    <col min="13564" max="13564" width="18.375" style="2" customWidth="1"/>
    <col min="13565" max="13565" width="9.625" style="2" customWidth="1"/>
    <col min="13566" max="13789" width="6.875" style="2" customWidth="1"/>
    <col min="13790" max="13815" width="6.875" style="2"/>
    <col min="13816" max="13816" width="38.125" style="2" customWidth="1"/>
    <col min="13817" max="13817" width="24.5" style="2" customWidth="1"/>
    <col min="13818" max="13818" width="19.375" style="2" customWidth="1"/>
    <col min="13819" max="13819" width="24.5" style="2" customWidth="1"/>
    <col min="13820" max="13820" width="18.375" style="2" customWidth="1"/>
    <col min="13821" max="13821" width="9.625" style="2" customWidth="1"/>
    <col min="13822" max="14045" width="6.875" style="2" customWidth="1"/>
    <col min="14046" max="14071" width="6.875" style="2"/>
    <col min="14072" max="14072" width="38.125" style="2" customWidth="1"/>
    <col min="14073" max="14073" width="24.5" style="2" customWidth="1"/>
    <col min="14074" max="14074" width="19.375" style="2" customWidth="1"/>
    <col min="14075" max="14075" width="24.5" style="2" customWidth="1"/>
    <col min="14076" max="14076" width="18.375" style="2" customWidth="1"/>
    <col min="14077" max="14077" width="9.625" style="2" customWidth="1"/>
    <col min="14078" max="14301" width="6.875" style="2" customWidth="1"/>
    <col min="14302" max="14327" width="6.875" style="2"/>
    <col min="14328" max="14328" width="38.125" style="2" customWidth="1"/>
    <col min="14329" max="14329" width="24.5" style="2" customWidth="1"/>
    <col min="14330" max="14330" width="19.375" style="2" customWidth="1"/>
    <col min="14331" max="14331" width="24.5" style="2" customWidth="1"/>
    <col min="14332" max="14332" width="18.375" style="2" customWidth="1"/>
    <col min="14333" max="14333" width="9.625" style="2" customWidth="1"/>
    <col min="14334" max="14557" width="6.875" style="2" customWidth="1"/>
    <col min="14558" max="14583" width="6.875" style="2"/>
    <col min="14584" max="14584" width="38.125" style="2" customWidth="1"/>
    <col min="14585" max="14585" width="24.5" style="2" customWidth="1"/>
    <col min="14586" max="14586" width="19.375" style="2" customWidth="1"/>
    <col min="14587" max="14587" width="24.5" style="2" customWidth="1"/>
    <col min="14588" max="14588" width="18.375" style="2" customWidth="1"/>
    <col min="14589" max="14589" width="9.625" style="2" customWidth="1"/>
    <col min="14590" max="14813" width="6.875" style="2" customWidth="1"/>
    <col min="14814" max="14839" width="6.875" style="2"/>
    <col min="14840" max="14840" width="38.125" style="2" customWidth="1"/>
    <col min="14841" max="14841" width="24.5" style="2" customWidth="1"/>
    <col min="14842" max="14842" width="19.375" style="2" customWidth="1"/>
    <col min="14843" max="14843" width="24.5" style="2" customWidth="1"/>
    <col min="14844" max="14844" width="18.375" style="2" customWidth="1"/>
    <col min="14845" max="14845" width="9.625" style="2" customWidth="1"/>
    <col min="14846" max="15069" width="6.875" style="2" customWidth="1"/>
    <col min="15070" max="15095" width="6.875" style="2"/>
    <col min="15096" max="15096" width="38.125" style="2" customWidth="1"/>
    <col min="15097" max="15097" width="24.5" style="2" customWidth="1"/>
    <col min="15098" max="15098" width="19.375" style="2" customWidth="1"/>
    <col min="15099" max="15099" width="24.5" style="2" customWidth="1"/>
    <col min="15100" max="15100" width="18.375" style="2" customWidth="1"/>
    <col min="15101" max="15101" width="9.625" style="2" customWidth="1"/>
    <col min="15102" max="15325" width="6.875" style="2" customWidth="1"/>
    <col min="15326" max="15351" width="6.875" style="2"/>
    <col min="15352" max="15352" width="38.125" style="2" customWidth="1"/>
    <col min="15353" max="15353" width="24.5" style="2" customWidth="1"/>
    <col min="15354" max="15354" width="19.375" style="2" customWidth="1"/>
    <col min="15355" max="15355" width="24.5" style="2" customWidth="1"/>
    <col min="15356" max="15356" width="18.375" style="2" customWidth="1"/>
    <col min="15357" max="15357" width="9.625" style="2" customWidth="1"/>
    <col min="15358" max="15581" width="6.875" style="2" customWidth="1"/>
    <col min="15582" max="15607" width="6.875" style="2"/>
    <col min="15608" max="15608" width="38.125" style="2" customWidth="1"/>
    <col min="15609" max="15609" width="24.5" style="2" customWidth="1"/>
    <col min="15610" max="15610" width="19.375" style="2" customWidth="1"/>
    <col min="15611" max="15611" width="24.5" style="2" customWidth="1"/>
    <col min="15612" max="15612" width="18.375" style="2" customWidth="1"/>
    <col min="15613" max="15613" width="9.625" style="2" customWidth="1"/>
    <col min="15614" max="15837" width="6.875" style="2" customWidth="1"/>
    <col min="15838" max="15863" width="6.875" style="2"/>
    <col min="15864" max="15864" width="38.125" style="2" customWidth="1"/>
    <col min="15865" max="15865" width="24.5" style="2" customWidth="1"/>
    <col min="15866" max="15866" width="19.375" style="2" customWidth="1"/>
    <col min="15867" max="15867" width="24.5" style="2" customWidth="1"/>
    <col min="15868" max="15868" width="18.375" style="2" customWidth="1"/>
    <col min="15869" max="15869" width="9.625" style="2" customWidth="1"/>
    <col min="15870" max="16093" width="6.875" style="2" customWidth="1"/>
    <col min="16094" max="16119" width="6.875" style="2"/>
    <col min="16120" max="16120" width="38.125" style="2" customWidth="1"/>
    <col min="16121" max="16121" width="24.5" style="2" customWidth="1"/>
    <col min="16122" max="16122" width="19.375" style="2" customWidth="1"/>
    <col min="16123" max="16123" width="24.5" style="2" customWidth="1"/>
    <col min="16124" max="16124" width="18.375" style="2" customWidth="1"/>
    <col min="16125" max="16125" width="9.625" style="2" customWidth="1"/>
    <col min="16126" max="16349" width="6.875" style="2" customWidth="1"/>
    <col min="16350" max="16384" width="6.875" style="2"/>
  </cols>
  <sheetData>
    <row r="1" spans="1:5" ht="22.15" customHeight="1">
      <c r="A1" s="191" t="s">
        <v>1216</v>
      </c>
      <c r="B1" s="204"/>
      <c r="C1" s="191"/>
      <c r="D1" s="191"/>
      <c r="E1" s="191"/>
    </row>
    <row r="2" spans="1:5" ht="12.6" customHeight="1">
      <c r="A2" s="158"/>
      <c r="B2" s="159"/>
      <c r="C2" s="160"/>
      <c r="D2" s="161"/>
      <c r="E2" s="140" t="s">
        <v>738</v>
      </c>
    </row>
    <row r="3" spans="1:5" s="15" customFormat="1" ht="13.15" customHeight="1">
      <c r="A3" s="205" t="s">
        <v>739</v>
      </c>
      <c r="B3" s="206" t="s">
        <v>1181</v>
      </c>
      <c r="C3" s="207" t="s">
        <v>1182</v>
      </c>
      <c r="D3" s="208" t="s">
        <v>1183</v>
      </c>
      <c r="E3" s="208"/>
    </row>
    <row r="4" spans="1:5" s="15" customFormat="1" ht="12.6" customHeight="1">
      <c r="A4" s="205"/>
      <c r="B4" s="206"/>
      <c r="C4" s="207"/>
      <c r="D4" s="162" t="s">
        <v>702</v>
      </c>
      <c r="E4" s="163" t="s">
        <v>740</v>
      </c>
    </row>
    <row r="5" spans="1:5" s="7" customFormat="1" ht="13.15" customHeight="1">
      <c r="A5" s="164" t="s">
        <v>741</v>
      </c>
      <c r="B5" s="165">
        <f>SUM(B6,B235,B239,B249,B339,B390,B446,B503,B629,B700,B772,B791,B898,B956,B1020,B1040,B1070,B1080,B1124,B1144,B1188,B1236,B1237,B1242,B1248,B1240)</f>
        <v>47556</v>
      </c>
      <c r="C5" s="166">
        <f>SUM(C6,C235,C239,C249,C339,C390,C446,C503,C629,C700,C772,C791,C898,C956,C1020,C1040,C1070,C1080,C1124,C1144,C1188,C1236,C1237,C1242,C1248,C1240)</f>
        <v>52837</v>
      </c>
      <c r="D5" s="167">
        <f>C5-B5</f>
        <v>5281</v>
      </c>
      <c r="E5" s="168">
        <f>IF(B5=0,"",D5/B5*100)</f>
        <v>11.104802758852721</v>
      </c>
    </row>
    <row r="6" spans="1:5" s="12" customFormat="1" ht="15">
      <c r="A6" s="164" t="s">
        <v>742</v>
      </c>
      <c r="B6" s="169">
        <f>SUM(B7,B19,B28,B39,B50,B61,B72,B80,B89,B102,B111,B122,B134,B141,B149,B155,B162,B169,B176,B183,B190,B198,B204,B210,B217,B232)</f>
        <v>10462</v>
      </c>
      <c r="C6" s="166">
        <f>SUM(C7,C19,C28,C39,C50,C61,C72,C80,C89,C102,C111,C122,C134,C141,C149,C155,C162,C169,C176,C183,C190,C198,C204,C210,C217,C232)</f>
        <v>11503</v>
      </c>
      <c r="D6" s="167">
        <f>C6-B6</f>
        <v>1041</v>
      </c>
      <c r="E6" s="168">
        <f>IF(B6=0,"",D6/B6*100)</f>
        <v>9.950296310456892</v>
      </c>
    </row>
    <row r="7" spans="1:5" s="7" customFormat="1" ht="15">
      <c r="A7" s="164" t="s">
        <v>50</v>
      </c>
      <c r="B7" s="169">
        <f>SUM(B8,B9,B10,B11,B12,B13,B14,B15,B16,B17,B18)</f>
        <v>209</v>
      </c>
      <c r="C7" s="166">
        <f>SUM(C8,C9,C10,C11,C12,C13,C14,C15,C16,C17,C18)</f>
        <v>204</v>
      </c>
      <c r="D7" s="167">
        <f t="shared" ref="D7:D70" si="0">C7-B7</f>
        <v>-5</v>
      </c>
      <c r="E7" s="168">
        <f t="shared" ref="E7:E70" si="1">IF(B7=0,"",D7/B7*100)</f>
        <v>-2.3923444976076556</v>
      </c>
    </row>
    <row r="8" spans="1:5" s="7" customFormat="1" ht="15">
      <c r="A8" s="164" t="s">
        <v>51</v>
      </c>
      <c r="B8" s="170">
        <v>154</v>
      </c>
      <c r="C8" s="166">
        <v>151</v>
      </c>
      <c r="D8" s="167">
        <f t="shared" si="0"/>
        <v>-3</v>
      </c>
      <c r="E8" s="168">
        <f t="shared" si="1"/>
        <v>-1.948051948051948</v>
      </c>
    </row>
    <row r="9" spans="1:5" s="7" customFormat="1" ht="15">
      <c r="A9" s="164" t="s">
        <v>52</v>
      </c>
      <c r="B9" s="170">
        <v>55</v>
      </c>
      <c r="C9" s="166">
        <v>53</v>
      </c>
      <c r="D9" s="167">
        <f t="shared" si="0"/>
        <v>-2</v>
      </c>
      <c r="E9" s="168">
        <f t="shared" si="1"/>
        <v>-3.6363636363636362</v>
      </c>
    </row>
    <row r="10" spans="1:5" s="7" customFormat="1" ht="15">
      <c r="A10" s="164" t="s">
        <v>53</v>
      </c>
      <c r="B10" s="170"/>
      <c r="C10" s="166"/>
      <c r="D10" s="167">
        <f t="shared" si="0"/>
        <v>0</v>
      </c>
      <c r="E10" s="168" t="str">
        <f t="shared" si="1"/>
        <v/>
      </c>
    </row>
    <row r="11" spans="1:5" s="7" customFormat="1" ht="15">
      <c r="A11" s="164" t="s">
        <v>54</v>
      </c>
      <c r="B11" s="170"/>
      <c r="C11" s="166"/>
      <c r="D11" s="167">
        <f t="shared" si="0"/>
        <v>0</v>
      </c>
      <c r="E11" s="168" t="str">
        <f t="shared" si="1"/>
        <v/>
      </c>
    </row>
    <row r="12" spans="1:5" s="7" customFormat="1" ht="15">
      <c r="A12" s="164" t="s">
        <v>55</v>
      </c>
      <c r="B12" s="170"/>
      <c r="C12" s="166"/>
      <c r="D12" s="167">
        <f t="shared" si="0"/>
        <v>0</v>
      </c>
      <c r="E12" s="168" t="str">
        <f t="shared" si="1"/>
        <v/>
      </c>
    </row>
    <row r="13" spans="1:5" s="7" customFormat="1" ht="15">
      <c r="A13" s="164" t="s">
        <v>56</v>
      </c>
      <c r="B13" s="170"/>
      <c r="C13" s="166"/>
      <c r="D13" s="167">
        <f t="shared" si="0"/>
        <v>0</v>
      </c>
      <c r="E13" s="168" t="str">
        <f t="shared" si="1"/>
        <v/>
      </c>
    </row>
    <row r="14" spans="1:5" s="7" customFormat="1" ht="15">
      <c r="A14" s="164" t="s">
        <v>57</v>
      </c>
      <c r="B14" s="170"/>
      <c r="C14" s="166"/>
      <c r="D14" s="167">
        <f t="shared" si="0"/>
        <v>0</v>
      </c>
      <c r="E14" s="168" t="str">
        <f t="shared" si="1"/>
        <v/>
      </c>
    </row>
    <row r="15" spans="1:5" s="7" customFormat="1" ht="15">
      <c r="A15" s="164" t="s">
        <v>58</v>
      </c>
      <c r="B15" s="170"/>
      <c r="C15" s="166"/>
      <c r="D15" s="167">
        <f t="shared" si="0"/>
        <v>0</v>
      </c>
      <c r="E15" s="168" t="str">
        <f t="shared" si="1"/>
        <v/>
      </c>
    </row>
    <row r="16" spans="1:5" s="7" customFormat="1" ht="15">
      <c r="A16" s="164" t="s">
        <v>59</v>
      </c>
      <c r="B16" s="170"/>
      <c r="C16" s="166"/>
      <c r="D16" s="167">
        <f t="shared" si="0"/>
        <v>0</v>
      </c>
      <c r="E16" s="168" t="str">
        <f t="shared" si="1"/>
        <v/>
      </c>
    </row>
    <row r="17" spans="1:5" s="7" customFormat="1" ht="15">
      <c r="A17" s="164" t="s">
        <v>60</v>
      </c>
      <c r="B17" s="170"/>
      <c r="C17" s="166"/>
      <c r="D17" s="167">
        <f t="shared" si="0"/>
        <v>0</v>
      </c>
      <c r="E17" s="168" t="str">
        <f t="shared" si="1"/>
        <v/>
      </c>
    </row>
    <row r="18" spans="1:5" s="7" customFormat="1" ht="15">
      <c r="A18" s="164" t="s">
        <v>61</v>
      </c>
      <c r="B18" s="170"/>
      <c r="C18" s="166"/>
      <c r="D18" s="167">
        <f t="shared" si="0"/>
        <v>0</v>
      </c>
      <c r="E18" s="168" t="str">
        <f t="shared" si="1"/>
        <v/>
      </c>
    </row>
    <row r="19" spans="1:5" s="7" customFormat="1" ht="15">
      <c r="A19" s="164" t="s">
        <v>62</v>
      </c>
      <c r="B19" s="169">
        <f>SUM(B20,B21,B22,B23,B24,B25,B26,B27)</f>
        <v>198</v>
      </c>
      <c r="C19" s="166">
        <f>SUM(C20,C21,C22,C23,C24,C25,C26,C27)</f>
        <v>186</v>
      </c>
      <c r="D19" s="167">
        <f t="shared" si="0"/>
        <v>-12</v>
      </c>
      <c r="E19" s="168">
        <f t="shared" si="1"/>
        <v>-6.0606060606060606</v>
      </c>
    </row>
    <row r="20" spans="1:5" s="7" customFormat="1" ht="15">
      <c r="A20" s="164" t="s">
        <v>51</v>
      </c>
      <c r="B20" s="170">
        <v>146</v>
      </c>
      <c r="C20" s="166">
        <v>136</v>
      </c>
      <c r="D20" s="167">
        <f t="shared" si="0"/>
        <v>-10</v>
      </c>
      <c r="E20" s="168">
        <f t="shared" si="1"/>
        <v>-6.8493150684931505</v>
      </c>
    </row>
    <row r="21" spans="1:5" s="7" customFormat="1" ht="15">
      <c r="A21" s="164" t="s">
        <v>52</v>
      </c>
      <c r="B21" s="170">
        <v>52</v>
      </c>
      <c r="C21" s="166">
        <v>50</v>
      </c>
      <c r="D21" s="167">
        <f t="shared" si="0"/>
        <v>-2</v>
      </c>
      <c r="E21" s="168">
        <f t="shared" si="1"/>
        <v>-3.8461538461538463</v>
      </c>
    </row>
    <row r="22" spans="1:5" s="7" customFormat="1" ht="15">
      <c r="A22" s="164" t="s">
        <v>53</v>
      </c>
      <c r="B22" s="170"/>
      <c r="C22" s="166"/>
      <c r="D22" s="167">
        <f t="shared" si="0"/>
        <v>0</v>
      </c>
      <c r="E22" s="168" t="str">
        <f t="shared" si="1"/>
        <v/>
      </c>
    </row>
    <row r="23" spans="1:5" s="7" customFormat="1" ht="15">
      <c r="A23" s="164" t="s">
        <v>63</v>
      </c>
      <c r="B23" s="170"/>
      <c r="C23" s="166"/>
      <c r="D23" s="167">
        <f t="shared" si="0"/>
        <v>0</v>
      </c>
      <c r="E23" s="168" t="str">
        <f t="shared" si="1"/>
        <v/>
      </c>
    </row>
    <row r="24" spans="1:5" s="7" customFormat="1" ht="15">
      <c r="A24" s="164" t="s">
        <v>64</v>
      </c>
      <c r="B24" s="170"/>
      <c r="C24" s="166"/>
      <c r="D24" s="167">
        <f t="shared" si="0"/>
        <v>0</v>
      </c>
      <c r="E24" s="168" t="str">
        <f t="shared" si="1"/>
        <v/>
      </c>
    </row>
    <row r="25" spans="1:5" s="7" customFormat="1" ht="15">
      <c r="A25" s="164" t="s">
        <v>65</v>
      </c>
      <c r="B25" s="170"/>
      <c r="C25" s="166"/>
      <c r="D25" s="167">
        <f t="shared" si="0"/>
        <v>0</v>
      </c>
      <c r="E25" s="168" t="str">
        <f t="shared" si="1"/>
        <v/>
      </c>
    </row>
    <row r="26" spans="1:5" s="7" customFormat="1" ht="15">
      <c r="A26" s="164" t="s">
        <v>60</v>
      </c>
      <c r="B26" s="170"/>
      <c r="C26" s="166"/>
      <c r="D26" s="167">
        <f t="shared" si="0"/>
        <v>0</v>
      </c>
      <c r="E26" s="168" t="str">
        <f t="shared" si="1"/>
        <v/>
      </c>
    </row>
    <row r="27" spans="1:5" s="7" customFormat="1" ht="15">
      <c r="A27" s="164" t="s">
        <v>66</v>
      </c>
      <c r="B27" s="170"/>
      <c r="C27" s="166"/>
      <c r="D27" s="167">
        <f t="shared" si="0"/>
        <v>0</v>
      </c>
      <c r="E27" s="168" t="str">
        <f t="shared" si="1"/>
        <v/>
      </c>
    </row>
    <row r="28" spans="1:5" s="7" customFormat="1" ht="15">
      <c r="A28" s="164" t="s">
        <v>67</v>
      </c>
      <c r="B28" s="169">
        <f>SUM(B29,B30,B31,B32,B33,B34,B35,B36,B37,B38)</f>
        <v>1515</v>
      </c>
      <c r="C28" s="166">
        <f>SUM(C29,C30,C31,C32,C33,C34,C35,C36,C37,C38)</f>
        <v>1528</v>
      </c>
      <c r="D28" s="167">
        <f t="shared" si="0"/>
        <v>13</v>
      </c>
      <c r="E28" s="168">
        <f t="shared" si="1"/>
        <v>0.85808580858085814</v>
      </c>
    </row>
    <row r="29" spans="1:5" s="7" customFormat="1" ht="15">
      <c r="A29" s="164" t="s">
        <v>51</v>
      </c>
      <c r="B29" s="170">
        <f>2683-2382-1</f>
        <v>300</v>
      </c>
      <c r="C29" s="166">
        <v>319</v>
      </c>
      <c r="D29" s="167">
        <f t="shared" si="0"/>
        <v>19</v>
      </c>
      <c r="E29" s="168">
        <f t="shared" si="1"/>
        <v>6.3333333333333339</v>
      </c>
    </row>
    <row r="30" spans="1:5" s="7" customFormat="1" ht="15">
      <c r="A30" s="164" t="s">
        <v>52</v>
      </c>
      <c r="B30" s="170">
        <f>421-8</f>
        <v>413</v>
      </c>
      <c r="C30" s="166">
        <v>403</v>
      </c>
      <c r="D30" s="167">
        <f t="shared" si="0"/>
        <v>-10</v>
      </c>
      <c r="E30" s="168">
        <f t="shared" si="1"/>
        <v>-2.4213075060532687</v>
      </c>
    </row>
    <row r="31" spans="1:5" s="7" customFormat="1" ht="15">
      <c r="A31" s="164" t="s">
        <v>53</v>
      </c>
      <c r="B31" s="170"/>
      <c r="C31" s="166"/>
      <c r="D31" s="167">
        <f t="shared" si="0"/>
        <v>0</v>
      </c>
      <c r="E31" s="168" t="str">
        <f t="shared" si="1"/>
        <v/>
      </c>
    </row>
    <row r="32" spans="1:5" s="7" customFormat="1" ht="15">
      <c r="A32" s="164" t="s">
        <v>68</v>
      </c>
      <c r="B32" s="170"/>
      <c r="C32" s="166"/>
      <c r="D32" s="167">
        <f t="shared" si="0"/>
        <v>0</v>
      </c>
      <c r="E32" s="168" t="str">
        <f t="shared" si="1"/>
        <v/>
      </c>
    </row>
    <row r="33" spans="1:5" s="7" customFormat="1" ht="15">
      <c r="A33" s="164" t="s">
        <v>743</v>
      </c>
      <c r="B33" s="170"/>
      <c r="C33" s="166"/>
      <c r="D33" s="167">
        <f t="shared" si="0"/>
        <v>0</v>
      </c>
      <c r="E33" s="168" t="str">
        <f t="shared" si="1"/>
        <v/>
      </c>
    </row>
    <row r="34" spans="1:5" s="7" customFormat="1" ht="15">
      <c r="A34" s="164" t="s">
        <v>70</v>
      </c>
      <c r="B34" s="170"/>
      <c r="C34" s="166"/>
      <c r="D34" s="167">
        <f t="shared" si="0"/>
        <v>0</v>
      </c>
      <c r="E34" s="168" t="str">
        <f t="shared" si="1"/>
        <v/>
      </c>
    </row>
    <row r="35" spans="1:5" s="7" customFormat="1" ht="15">
      <c r="A35" s="164" t="s">
        <v>71</v>
      </c>
      <c r="B35" s="170"/>
      <c r="C35" s="166"/>
      <c r="D35" s="167">
        <f t="shared" si="0"/>
        <v>0</v>
      </c>
      <c r="E35" s="168" t="str">
        <f t="shared" si="1"/>
        <v/>
      </c>
    </row>
    <row r="36" spans="1:5" s="7" customFormat="1" ht="15">
      <c r="A36" s="164" t="s">
        <v>72</v>
      </c>
      <c r="B36" s="170"/>
      <c r="C36" s="166"/>
      <c r="D36" s="167">
        <f t="shared" si="0"/>
        <v>0</v>
      </c>
      <c r="E36" s="168" t="str">
        <f t="shared" si="1"/>
        <v/>
      </c>
    </row>
    <row r="37" spans="1:5" s="7" customFormat="1" ht="15">
      <c r="A37" s="164" t="s">
        <v>60</v>
      </c>
      <c r="B37" s="170">
        <v>484</v>
      </c>
      <c r="C37" s="166">
        <v>424</v>
      </c>
      <c r="D37" s="167">
        <f t="shared" si="0"/>
        <v>-60</v>
      </c>
      <c r="E37" s="168">
        <f t="shared" si="1"/>
        <v>-12.396694214876034</v>
      </c>
    </row>
    <row r="38" spans="1:5" s="7" customFormat="1" ht="15">
      <c r="A38" s="164" t="s">
        <v>744</v>
      </c>
      <c r="B38" s="170">
        <v>318</v>
      </c>
      <c r="C38" s="166">
        <v>382</v>
      </c>
      <c r="D38" s="167">
        <f t="shared" si="0"/>
        <v>64</v>
      </c>
      <c r="E38" s="168">
        <f t="shared" si="1"/>
        <v>20.125786163522015</v>
      </c>
    </row>
    <row r="39" spans="1:5" s="7" customFormat="1" ht="15">
      <c r="A39" s="164" t="s">
        <v>73</v>
      </c>
      <c r="B39" s="169">
        <f>SUM(B40,B41,B42,B43,B44,B45,B46,B47,B48,B49)</f>
        <v>793</v>
      </c>
      <c r="C39" s="166">
        <f>SUM(C40,C41,C42,C43,C44,C45,C46,C47,C48,C49)</f>
        <v>811</v>
      </c>
      <c r="D39" s="167">
        <f t="shared" si="0"/>
        <v>18</v>
      </c>
      <c r="E39" s="168">
        <f t="shared" si="1"/>
        <v>2.2698612862547289</v>
      </c>
    </row>
    <row r="40" spans="1:5" s="7" customFormat="1" ht="15">
      <c r="A40" s="164" t="s">
        <v>51</v>
      </c>
      <c r="B40" s="170">
        <v>83</v>
      </c>
      <c r="C40" s="166">
        <v>83</v>
      </c>
      <c r="D40" s="167">
        <f t="shared" si="0"/>
        <v>0</v>
      </c>
      <c r="E40" s="168">
        <f t="shared" si="1"/>
        <v>0</v>
      </c>
    </row>
    <row r="41" spans="1:5" s="7" customFormat="1" ht="15">
      <c r="A41" s="164" t="s">
        <v>52</v>
      </c>
      <c r="B41" s="170">
        <v>578</v>
      </c>
      <c r="C41" s="166">
        <v>472</v>
      </c>
      <c r="D41" s="167">
        <f t="shared" si="0"/>
        <v>-106</v>
      </c>
      <c r="E41" s="168">
        <f t="shared" si="1"/>
        <v>-18.339100346020761</v>
      </c>
    </row>
    <row r="42" spans="1:5" s="7" customFormat="1" ht="15">
      <c r="A42" s="164" t="s">
        <v>53</v>
      </c>
      <c r="B42" s="170"/>
      <c r="C42" s="166"/>
      <c r="D42" s="167">
        <f t="shared" si="0"/>
        <v>0</v>
      </c>
      <c r="E42" s="168" t="str">
        <f t="shared" si="1"/>
        <v/>
      </c>
    </row>
    <row r="43" spans="1:5" s="7" customFormat="1" ht="15">
      <c r="A43" s="164" t="s">
        <v>74</v>
      </c>
      <c r="B43" s="170"/>
      <c r="C43" s="166"/>
      <c r="D43" s="167">
        <f t="shared" si="0"/>
        <v>0</v>
      </c>
      <c r="E43" s="168" t="str">
        <f t="shared" si="1"/>
        <v/>
      </c>
    </row>
    <row r="44" spans="1:5" s="7" customFormat="1" ht="15">
      <c r="A44" s="164" t="s">
        <v>75</v>
      </c>
      <c r="B44" s="170"/>
      <c r="C44" s="166"/>
      <c r="D44" s="167">
        <f t="shared" si="0"/>
        <v>0</v>
      </c>
      <c r="E44" s="168" t="str">
        <f t="shared" si="1"/>
        <v/>
      </c>
    </row>
    <row r="45" spans="1:5" s="7" customFormat="1" ht="15">
      <c r="A45" s="164" t="s">
        <v>76</v>
      </c>
      <c r="B45" s="170"/>
      <c r="C45" s="166"/>
      <c r="D45" s="167">
        <f t="shared" si="0"/>
        <v>0</v>
      </c>
      <c r="E45" s="168" t="str">
        <f t="shared" si="1"/>
        <v/>
      </c>
    </row>
    <row r="46" spans="1:5" s="7" customFormat="1" ht="15">
      <c r="A46" s="164" t="s">
        <v>77</v>
      </c>
      <c r="B46" s="170"/>
      <c r="C46" s="166"/>
      <c r="D46" s="167">
        <f t="shared" si="0"/>
        <v>0</v>
      </c>
      <c r="E46" s="168" t="str">
        <f t="shared" si="1"/>
        <v/>
      </c>
    </row>
    <row r="47" spans="1:5" s="7" customFormat="1" ht="15">
      <c r="A47" s="164" t="s">
        <v>78</v>
      </c>
      <c r="B47" s="170"/>
      <c r="C47" s="166"/>
      <c r="D47" s="167">
        <f t="shared" si="0"/>
        <v>0</v>
      </c>
      <c r="E47" s="168" t="str">
        <f t="shared" si="1"/>
        <v/>
      </c>
    </row>
    <row r="48" spans="1:5" s="7" customFormat="1" ht="15">
      <c r="A48" s="164" t="s">
        <v>60</v>
      </c>
      <c r="B48" s="170">
        <v>132</v>
      </c>
      <c r="C48" s="166">
        <v>256</v>
      </c>
      <c r="D48" s="167">
        <f t="shared" si="0"/>
        <v>124</v>
      </c>
      <c r="E48" s="168">
        <f t="shared" si="1"/>
        <v>93.939393939393938</v>
      </c>
    </row>
    <row r="49" spans="1:5" s="7" customFormat="1" ht="15">
      <c r="A49" s="164" t="s">
        <v>80</v>
      </c>
      <c r="B49" s="170"/>
      <c r="C49" s="166"/>
      <c r="D49" s="167">
        <f t="shared" si="0"/>
        <v>0</v>
      </c>
      <c r="E49" s="168" t="str">
        <f t="shared" si="1"/>
        <v/>
      </c>
    </row>
    <row r="50" spans="1:5" s="7" customFormat="1" ht="15">
      <c r="A50" s="164" t="s">
        <v>81</v>
      </c>
      <c r="B50" s="169">
        <f>SUM(B51,B52,B53,B54,B55,B56,B57,B58,B59,B60)</f>
        <v>118</v>
      </c>
      <c r="C50" s="166">
        <f>SUM(C51,C52,C53,C54,C55,C56,C57,C58,C59,C60)</f>
        <v>130</v>
      </c>
      <c r="D50" s="167">
        <f t="shared" si="0"/>
        <v>12</v>
      </c>
      <c r="E50" s="168">
        <f t="shared" si="1"/>
        <v>10.16949152542373</v>
      </c>
    </row>
    <row r="51" spans="1:5" s="7" customFormat="1" ht="15">
      <c r="A51" s="164" t="s">
        <v>51</v>
      </c>
      <c r="B51" s="170">
        <v>43</v>
      </c>
      <c r="C51" s="166">
        <v>46</v>
      </c>
      <c r="D51" s="167">
        <f t="shared" si="0"/>
        <v>3</v>
      </c>
      <c r="E51" s="168">
        <f t="shared" si="1"/>
        <v>6.9767441860465116</v>
      </c>
    </row>
    <row r="52" spans="1:5" s="7" customFormat="1" ht="15">
      <c r="A52" s="164" t="s">
        <v>52</v>
      </c>
      <c r="B52" s="170">
        <v>5</v>
      </c>
      <c r="C52" s="166">
        <v>9</v>
      </c>
      <c r="D52" s="167">
        <f t="shared" si="0"/>
        <v>4</v>
      </c>
      <c r="E52" s="168">
        <f t="shared" si="1"/>
        <v>80</v>
      </c>
    </row>
    <row r="53" spans="1:5" s="7" customFormat="1" ht="15">
      <c r="A53" s="164" t="s">
        <v>53</v>
      </c>
      <c r="B53" s="170"/>
      <c r="C53" s="166"/>
      <c r="D53" s="167">
        <f t="shared" si="0"/>
        <v>0</v>
      </c>
      <c r="E53" s="168" t="str">
        <f t="shared" si="1"/>
        <v/>
      </c>
    </row>
    <row r="54" spans="1:5" s="7" customFormat="1" ht="15">
      <c r="A54" s="164" t="s">
        <v>82</v>
      </c>
      <c r="B54" s="170"/>
      <c r="C54" s="166"/>
      <c r="D54" s="167">
        <f t="shared" si="0"/>
        <v>0</v>
      </c>
      <c r="E54" s="168" t="str">
        <f t="shared" si="1"/>
        <v/>
      </c>
    </row>
    <row r="55" spans="1:5" s="7" customFormat="1" ht="14.25">
      <c r="A55" s="164" t="s">
        <v>745</v>
      </c>
      <c r="B55" s="170"/>
      <c r="C55" s="171"/>
      <c r="D55" s="167">
        <f t="shared" si="0"/>
        <v>0</v>
      </c>
      <c r="E55" s="168" t="str">
        <f t="shared" si="1"/>
        <v/>
      </c>
    </row>
    <row r="56" spans="1:5" s="7" customFormat="1" ht="14.25">
      <c r="A56" s="164" t="s">
        <v>83</v>
      </c>
      <c r="B56" s="170"/>
      <c r="C56" s="171"/>
      <c r="D56" s="167">
        <f t="shared" si="0"/>
        <v>0</v>
      </c>
      <c r="E56" s="168" t="str">
        <f t="shared" si="1"/>
        <v/>
      </c>
    </row>
    <row r="57" spans="1:5" s="7" customFormat="1" ht="14.25">
      <c r="A57" s="164" t="s">
        <v>746</v>
      </c>
      <c r="B57" s="170">
        <v>0</v>
      </c>
      <c r="C57" s="171">
        <v>0</v>
      </c>
      <c r="D57" s="167">
        <f t="shared" si="0"/>
        <v>0</v>
      </c>
      <c r="E57" s="168" t="str">
        <f t="shared" si="1"/>
        <v/>
      </c>
    </row>
    <row r="58" spans="1:5" s="7" customFormat="1" ht="14.25">
      <c r="A58" s="164" t="s">
        <v>84</v>
      </c>
      <c r="B58" s="170"/>
      <c r="C58" s="171"/>
      <c r="D58" s="167">
        <f t="shared" si="0"/>
        <v>0</v>
      </c>
      <c r="E58" s="168" t="str">
        <f t="shared" si="1"/>
        <v/>
      </c>
    </row>
    <row r="59" spans="1:5" s="7" customFormat="1" ht="14.25">
      <c r="A59" s="164" t="s">
        <v>60</v>
      </c>
      <c r="B59" s="170">
        <v>70</v>
      </c>
      <c r="C59" s="171">
        <v>75</v>
      </c>
      <c r="D59" s="167">
        <f t="shared" si="0"/>
        <v>5</v>
      </c>
      <c r="E59" s="168">
        <f t="shared" si="1"/>
        <v>7.1428571428571423</v>
      </c>
    </row>
    <row r="60" spans="1:5" s="7" customFormat="1" ht="14.25">
      <c r="A60" s="164" t="s">
        <v>85</v>
      </c>
      <c r="B60" s="170"/>
      <c r="C60" s="171"/>
      <c r="D60" s="167">
        <f t="shared" si="0"/>
        <v>0</v>
      </c>
      <c r="E60" s="168" t="str">
        <f t="shared" si="1"/>
        <v/>
      </c>
    </row>
    <row r="61" spans="1:5" s="7" customFormat="1" ht="15">
      <c r="A61" s="164" t="s">
        <v>86</v>
      </c>
      <c r="B61" s="169">
        <f>SUM(B62,B63,B64,B65,B66,B67,B68,B69,B70,B71)</f>
        <v>678</v>
      </c>
      <c r="C61" s="172">
        <f>SUM(C62,C63,C64,C65,C66,C67,C68,C69,C70,C71)</f>
        <v>688</v>
      </c>
      <c r="D61" s="167">
        <f t="shared" si="0"/>
        <v>10</v>
      </c>
      <c r="E61" s="168">
        <f t="shared" si="1"/>
        <v>1.4749262536873156</v>
      </c>
    </row>
    <row r="62" spans="1:5" s="7" customFormat="1" ht="14.25">
      <c r="A62" s="164" t="s">
        <v>51</v>
      </c>
      <c r="B62" s="170">
        <v>123</v>
      </c>
      <c r="C62" s="171">
        <v>126</v>
      </c>
      <c r="D62" s="167">
        <f t="shared" si="0"/>
        <v>3</v>
      </c>
      <c r="E62" s="168">
        <f t="shared" si="1"/>
        <v>2.4390243902439024</v>
      </c>
    </row>
    <row r="63" spans="1:5" s="7" customFormat="1" ht="14.25">
      <c r="A63" s="164" t="s">
        <v>52</v>
      </c>
      <c r="B63" s="170">
        <v>80</v>
      </c>
      <c r="C63" s="171">
        <v>104</v>
      </c>
      <c r="D63" s="167">
        <f t="shared" si="0"/>
        <v>24</v>
      </c>
      <c r="E63" s="168">
        <f t="shared" si="1"/>
        <v>30</v>
      </c>
    </row>
    <row r="64" spans="1:5" s="7" customFormat="1" ht="14.25">
      <c r="A64" s="164" t="s">
        <v>53</v>
      </c>
      <c r="B64" s="170"/>
      <c r="C64" s="171"/>
      <c r="D64" s="167">
        <f t="shared" si="0"/>
        <v>0</v>
      </c>
      <c r="E64" s="168" t="str">
        <f t="shared" si="1"/>
        <v/>
      </c>
    </row>
    <row r="65" spans="1:5" s="7" customFormat="1" ht="14.25">
      <c r="A65" s="164" t="s">
        <v>87</v>
      </c>
      <c r="B65" s="170"/>
      <c r="C65" s="171"/>
      <c r="D65" s="167">
        <f t="shared" si="0"/>
        <v>0</v>
      </c>
      <c r="E65" s="168" t="str">
        <f t="shared" si="1"/>
        <v/>
      </c>
    </row>
    <row r="66" spans="1:5" s="7" customFormat="1" ht="14.25">
      <c r="A66" s="164" t="s">
        <v>88</v>
      </c>
      <c r="B66" s="170"/>
      <c r="C66" s="171"/>
      <c r="D66" s="167">
        <f t="shared" si="0"/>
        <v>0</v>
      </c>
      <c r="E66" s="168" t="str">
        <f t="shared" si="1"/>
        <v/>
      </c>
    </row>
    <row r="67" spans="1:5" s="7" customFormat="1" ht="14.25">
      <c r="A67" s="164" t="s">
        <v>89</v>
      </c>
      <c r="B67" s="170"/>
      <c r="C67" s="171"/>
      <c r="D67" s="167">
        <f t="shared" si="0"/>
        <v>0</v>
      </c>
      <c r="E67" s="168" t="str">
        <f t="shared" si="1"/>
        <v/>
      </c>
    </row>
    <row r="68" spans="1:5" s="7" customFormat="1" ht="14.25">
      <c r="A68" s="164" t="s">
        <v>90</v>
      </c>
      <c r="B68" s="170"/>
      <c r="C68" s="171"/>
      <c r="D68" s="167">
        <f t="shared" si="0"/>
        <v>0</v>
      </c>
      <c r="E68" s="168" t="str">
        <f t="shared" si="1"/>
        <v/>
      </c>
    </row>
    <row r="69" spans="1:5" s="7" customFormat="1" ht="14.25">
      <c r="A69" s="164" t="s">
        <v>91</v>
      </c>
      <c r="B69" s="170"/>
      <c r="C69" s="171"/>
      <c r="D69" s="167">
        <f t="shared" si="0"/>
        <v>0</v>
      </c>
      <c r="E69" s="168" t="str">
        <f t="shared" si="1"/>
        <v/>
      </c>
    </row>
    <row r="70" spans="1:5" s="7" customFormat="1" ht="14.25">
      <c r="A70" s="164" t="s">
        <v>60</v>
      </c>
      <c r="B70" s="170">
        <v>446</v>
      </c>
      <c r="C70" s="171">
        <v>367</v>
      </c>
      <c r="D70" s="167">
        <f t="shared" si="0"/>
        <v>-79</v>
      </c>
      <c r="E70" s="168">
        <f t="shared" si="1"/>
        <v>-17.713004484304935</v>
      </c>
    </row>
    <row r="71" spans="1:5" s="7" customFormat="1" ht="14.25">
      <c r="A71" s="164" t="s">
        <v>747</v>
      </c>
      <c r="B71" s="170">
        <v>29</v>
      </c>
      <c r="C71" s="171">
        <v>91</v>
      </c>
      <c r="D71" s="167">
        <f t="shared" ref="D71:D134" si="2">C71-B71</f>
        <v>62</v>
      </c>
      <c r="E71" s="168">
        <f t="shared" ref="E71:E134" si="3">IF(B71=0,"",D71/B71*100)</f>
        <v>213.79310344827584</v>
      </c>
    </row>
    <row r="72" spans="1:5" s="7" customFormat="1" ht="15">
      <c r="A72" s="164" t="s">
        <v>92</v>
      </c>
      <c r="B72" s="169">
        <f>SUM(B73,B74,B75,B76,B77,B78,B79)</f>
        <v>660</v>
      </c>
      <c r="C72" s="172">
        <f>SUM(C73,C74,C75,C76,C77,C78,C79)</f>
        <v>594</v>
      </c>
      <c r="D72" s="167">
        <f t="shared" si="2"/>
        <v>-66</v>
      </c>
      <c r="E72" s="168">
        <f t="shared" si="3"/>
        <v>-10</v>
      </c>
    </row>
    <row r="73" spans="1:5" s="7" customFormat="1" ht="14.25">
      <c r="A73" s="164" t="s">
        <v>51</v>
      </c>
      <c r="B73" s="170"/>
      <c r="C73" s="171"/>
      <c r="D73" s="167">
        <f t="shared" si="2"/>
        <v>0</v>
      </c>
      <c r="E73" s="168" t="str">
        <f t="shared" si="3"/>
        <v/>
      </c>
    </row>
    <row r="74" spans="1:5" s="7" customFormat="1" ht="14.25">
      <c r="A74" s="164" t="s">
        <v>52</v>
      </c>
      <c r="B74" s="170"/>
      <c r="C74" s="171"/>
      <c r="D74" s="167">
        <f t="shared" si="2"/>
        <v>0</v>
      </c>
      <c r="E74" s="168" t="str">
        <f t="shared" si="3"/>
        <v/>
      </c>
    </row>
    <row r="75" spans="1:5" s="7" customFormat="1" ht="14.25">
      <c r="A75" s="164" t="s">
        <v>53</v>
      </c>
      <c r="B75" s="170"/>
      <c r="C75" s="171"/>
      <c r="D75" s="167">
        <f t="shared" si="2"/>
        <v>0</v>
      </c>
      <c r="E75" s="168" t="str">
        <f t="shared" si="3"/>
        <v/>
      </c>
    </row>
    <row r="76" spans="1:5" s="7" customFormat="1" ht="14.25">
      <c r="A76" s="164" t="s">
        <v>90</v>
      </c>
      <c r="B76" s="170"/>
      <c r="C76" s="171"/>
      <c r="D76" s="167">
        <f t="shared" si="2"/>
        <v>0</v>
      </c>
      <c r="E76" s="168" t="str">
        <f t="shared" si="3"/>
        <v/>
      </c>
    </row>
    <row r="77" spans="1:5" s="7" customFormat="1" ht="14.25">
      <c r="A77" s="164" t="s">
        <v>748</v>
      </c>
      <c r="B77" s="170"/>
      <c r="C77" s="171"/>
      <c r="D77" s="167">
        <f t="shared" si="2"/>
        <v>0</v>
      </c>
      <c r="E77" s="168" t="str">
        <f t="shared" si="3"/>
        <v/>
      </c>
    </row>
    <row r="78" spans="1:5" s="7" customFormat="1" ht="14.25">
      <c r="A78" s="164" t="s">
        <v>60</v>
      </c>
      <c r="B78" s="170"/>
      <c r="C78" s="171"/>
      <c r="D78" s="167">
        <f t="shared" si="2"/>
        <v>0</v>
      </c>
      <c r="E78" s="168" t="str">
        <f t="shared" si="3"/>
        <v/>
      </c>
    </row>
    <row r="79" spans="1:5" s="7" customFormat="1" ht="14.25">
      <c r="A79" s="164" t="s">
        <v>93</v>
      </c>
      <c r="B79" s="170">
        <v>660</v>
      </c>
      <c r="C79" s="171">
        <v>594</v>
      </c>
      <c r="D79" s="167">
        <f t="shared" si="2"/>
        <v>-66</v>
      </c>
      <c r="E79" s="168">
        <f t="shared" si="3"/>
        <v>-10</v>
      </c>
    </row>
    <row r="80" spans="1:5" s="7" customFormat="1" ht="15">
      <c r="A80" s="164" t="s">
        <v>94</v>
      </c>
      <c r="B80" s="169">
        <f>SUM(B81,B82,B83,B84,B85,B86,B87,B88)</f>
        <v>154</v>
      </c>
      <c r="C80" s="172">
        <f>SUM(C81,C82,C83,C84,C85,C86,C87,C88)</f>
        <v>168</v>
      </c>
      <c r="D80" s="167">
        <f t="shared" si="2"/>
        <v>14</v>
      </c>
      <c r="E80" s="168">
        <f t="shared" si="3"/>
        <v>9.0909090909090917</v>
      </c>
    </row>
    <row r="81" spans="1:5" s="7" customFormat="1" ht="14.25">
      <c r="A81" s="164" t="s">
        <v>51</v>
      </c>
      <c r="B81" s="170">
        <v>67</v>
      </c>
      <c r="C81" s="171">
        <v>66</v>
      </c>
      <c r="D81" s="167">
        <f t="shared" si="2"/>
        <v>-1</v>
      </c>
      <c r="E81" s="168">
        <f t="shared" si="3"/>
        <v>-1.4925373134328357</v>
      </c>
    </row>
    <row r="82" spans="1:5" s="7" customFormat="1" ht="14.25">
      <c r="A82" s="164" t="s">
        <v>52</v>
      </c>
      <c r="B82" s="170">
        <v>10</v>
      </c>
      <c r="C82" s="171">
        <v>13</v>
      </c>
      <c r="D82" s="167">
        <f t="shared" si="2"/>
        <v>3</v>
      </c>
      <c r="E82" s="168">
        <f t="shared" si="3"/>
        <v>30</v>
      </c>
    </row>
    <row r="83" spans="1:5" s="7" customFormat="1" ht="14.25">
      <c r="A83" s="164" t="s">
        <v>53</v>
      </c>
      <c r="B83" s="170"/>
      <c r="C83" s="171"/>
      <c r="D83" s="167">
        <f t="shared" si="2"/>
        <v>0</v>
      </c>
      <c r="E83" s="168" t="str">
        <f t="shared" si="3"/>
        <v/>
      </c>
    </row>
    <row r="84" spans="1:5" s="7" customFormat="1" ht="14.25">
      <c r="A84" s="164" t="s">
        <v>95</v>
      </c>
      <c r="B84" s="170"/>
      <c r="C84" s="171"/>
      <c r="D84" s="167">
        <f t="shared" si="2"/>
        <v>0</v>
      </c>
      <c r="E84" s="168" t="str">
        <f t="shared" si="3"/>
        <v/>
      </c>
    </row>
    <row r="85" spans="1:5" s="7" customFormat="1" ht="14.25">
      <c r="A85" s="164" t="s">
        <v>96</v>
      </c>
      <c r="B85" s="170"/>
      <c r="C85" s="171"/>
      <c r="D85" s="167">
        <f t="shared" si="2"/>
        <v>0</v>
      </c>
      <c r="E85" s="168" t="str">
        <f t="shared" si="3"/>
        <v/>
      </c>
    </row>
    <row r="86" spans="1:5" s="7" customFormat="1" ht="14.25">
      <c r="A86" s="164" t="s">
        <v>90</v>
      </c>
      <c r="B86" s="170"/>
      <c r="C86" s="171"/>
      <c r="D86" s="167">
        <f t="shared" si="2"/>
        <v>0</v>
      </c>
      <c r="E86" s="168" t="str">
        <f t="shared" si="3"/>
        <v/>
      </c>
    </row>
    <row r="87" spans="1:5" s="7" customFormat="1" ht="14.25">
      <c r="A87" s="164" t="s">
        <v>60</v>
      </c>
      <c r="B87" s="170">
        <v>77</v>
      </c>
      <c r="C87" s="171">
        <v>89</v>
      </c>
      <c r="D87" s="167">
        <f t="shared" si="2"/>
        <v>12</v>
      </c>
      <c r="E87" s="168">
        <f t="shared" si="3"/>
        <v>15.584415584415584</v>
      </c>
    </row>
    <row r="88" spans="1:5" s="7" customFormat="1" ht="14.25">
      <c r="A88" s="164" t="s">
        <v>97</v>
      </c>
      <c r="B88" s="170"/>
      <c r="C88" s="171"/>
      <c r="D88" s="167">
        <f t="shared" si="2"/>
        <v>0</v>
      </c>
      <c r="E88" s="168" t="str">
        <f t="shared" si="3"/>
        <v/>
      </c>
    </row>
    <row r="89" spans="1:5" s="7" customFormat="1" ht="15">
      <c r="A89" s="164" t="s">
        <v>98</v>
      </c>
      <c r="B89" s="169">
        <f>SUM(B90,B91,B92,B93,B94,B95,B96,B97,B98,B99,B100,B101)</f>
        <v>0</v>
      </c>
      <c r="C89" s="172">
        <f>SUM(C90,C91,C92,C93,C94,C95,C96,C97,C98,C99,C100,C101)</f>
        <v>0</v>
      </c>
      <c r="D89" s="167">
        <f t="shared" si="2"/>
        <v>0</v>
      </c>
      <c r="E89" s="168" t="str">
        <f t="shared" si="3"/>
        <v/>
      </c>
    </row>
    <row r="90" spans="1:5" s="7" customFormat="1" ht="14.25">
      <c r="A90" s="164" t="s">
        <v>51</v>
      </c>
      <c r="B90" s="170"/>
      <c r="C90" s="171"/>
      <c r="D90" s="167">
        <f t="shared" si="2"/>
        <v>0</v>
      </c>
      <c r="E90" s="168" t="str">
        <f t="shared" si="3"/>
        <v/>
      </c>
    </row>
    <row r="91" spans="1:5" s="7" customFormat="1" ht="14.25">
      <c r="A91" s="164" t="s">
        <v>52</v>
      </c>
      <c r="B91" s="170"/>
      <c r="C91" s="171"/>
      <c r="D91" s="167">
        <f t="shared" si="2"/>
        <v>0</v>
      </c>
      <c r="E91" s="168" t="str">
        <f t="shared" si="3"/>
        <v/>
      </c>
    </row>
    <row r="92" spans="1:5" s="7" customFormat="1" ht="14.25">
      <c r="A92" s="164" t="s">
        <v>53</v>
      </c>
      <c r="B92" s="170"/>
      <c r="C92" s="171"/>
      <c r="D92" s="167">
        <f t="shared" si="2"/>
        <v>0</v>
      </c>
      <c r="E92" s="168" t="str">
        <f t="shared" si="3"/>
        <v/>
      </c>
    </row>
    <row r="93" spans="1:5" s="7" customFormat="1" ht="14.25">
      <c r="A93" s="164" t="s">
        <v>99</v>
      </c>
      <c r="B93" s="170"/>
      <c r="C93" s="171"/>
      <c r="D93" s="167">
        <f t="shared" si="2"/>
        <v>0</v>
      </c>
      <c r="E93" s="168" t="str">
        <f t="shared" si="3"/>
        <v/>
      </c>
    </row>
    <row r="94" spans="1:5" s="7" customFormat="1" ht="14.25">
      <c r="A94" s="164" t="s">
        <v>749</v>
      </c>
      <c r="B94" s="170"/>
      <c r="C94" s="171"/>
      <c r="D94" s="167">
        <f t="shared" si="2"/>
        <v>0</v>
      </c>
      <c r="E94" s="168" t="str">
        <f t="shared" si="3"/>
        <v/>
      </c>
    </row>
    <row r="95" spans="1:5" s="7" customFormat="1" ht="14.25">
      <c r="A95" s="164" t="s">
        <v>90</v>
      </c>
      <c r="B95" s="170"/>
      <c r="C95" s="171"/>
      <c r="D95" s="167">
        <f t="shared" si="2"/>
        <v>0</v>
      </c>
      <c r="E95" s="168" t="str">
        <f t="shared" si="3"/>
        <v/>
      </c>
    </row>
    <row r="96" spans="1:5" s="7" customFormat="1" ht="14.25">
      <c r="A96" s="164" t="s">
        <v>750</v>
      </c>
      <c r="B96" s="170"/>
      <c r="C96" s="171"/>
      <c r="D96" s="167">
        <f t="shared" si="2"/>
        <v>0</v>
      </c>
      <c r="E96" s="168" t="str">
        <f t="shared" si="3"/>
        <v/>
      </c>
    </row>
    <row r="97" spans="1:5" s="7" customFormat="1" ht="14.25">
      <c r="A97" s="164" t="s">
        <v>751</v>
      </c>
      <c r="B97" s="170"/>
      <c r="C97" s="171"/>
      <c r="D97" s="167">
        <f t="shared" si="2"/>
        <v>0</v>
      </c>
      <c r="E97" s="168" t="str">
        <f t="shared" si="3"/>
        <v/>
      </c>
    </row>
    <row r="98" spans="1:5" s="7" customFormat="1" ht="14.25">
      <c r="A98" s="164" t="s">
        <v>752</v>
      </c>
      <c r="B98" s="170"/>
      <c r="C98" s="171"/>
      <c r="D98" s="167">
        <f t="shared" si="2"/>
        <v>0</v>
      </c>
      <c r="E98" s="168" t="str">
        <f t="shared" si="3"/>
        <v/>
      </c>
    </row>
    <row r="99" spans="1:5" s="7" customFormat="1" ht="14.25">
      <c r="A99" s="164" t="s">
        <v>753</v>
      </c>
      <c r="B99" s="170"/>
      <c r="C99" s="171"/>
      <c r="D99" s="167">
        <f t="shared" si="2"/>
        <v>0</v>
      </c>
      <c r="E99" s="168" t="str">
        <f t="shared" si="3"/>
        <v/>
      </c>
    </row>
    <row r="100" spans="1:5" s="7" customFormat="1" ht="14.25">
      <c r="A100" s="164" t="s">
        <v>60</v>
      </c>
      <c r="B100" s="170"/>
      <c r="C100" s="171"/>
      <c r="D100" s="167">
        <f t="shared" si="2"/>
        <v>0</v>
      </c>
      <c r="E100" s="168" t="str">
        <f t="shared" si="3"/>
        <v/>
      </c>
    </row>
    <row r="101" spans="1:5" s="7" customFormat="1" ht="14.25">
      <c r="A101" s="164" t="s">
        <v>100</v>
      </c>
      <c r="B101" s="170"/>
      <c r="C101" s="171"/>
      <c r="D101" s="167">
        <f t="shared" si="2"/>
        <v>0</v>
      </c>
      <c r="E101" s="168" t="str">
        <f t="shared" si="3"/>
        <v/>
      </c>
    </row>
    <row r="102" spans="1:5" s="7" customFormat="1" ht="15">
      <c r="A102" s="164" t="s">
        <v>106</v>
      </c>
      <c r="B102" s="169">
        <f>SUM(B103,B104,B105,B106,B107,B108,B109,B110)</f>
        <v>639</v>
      </c>
      <c r="C102" s="172">
        <f>SUM(C103,C104,C105,C106,C107,C108,C109,C110)</f>
        <v>844</v>
      </c>
      <c r="D102" s="167">
        <f t="shared" si="2"/>
        <v>205</v>
      </c>
      <c r="E102" s="168">
        <f t="shared" si="3"/>
        <v>32.081377151799693</v>
      </c>
    </row>
    <row r="103" spans="1:5" s="7" customFormat="1" ht="14.25">
      <c r="A103" s="164" t="s">
        <v>51</v>
      </c>
      <c r="B103" s="170">
        <v>225</v>
      </c>
      <c r="C103" s="171">
        <v>221</v>
      </c>
      <c r="D103" s="167">
        <f t="shared" si="2"/>
        <v>-4</v>
      </c>
      <c r="E103" s="168">
        <f t="shared" si="3"/>
        <v>-1.7777777777777777</v>
      </c>
    </row>
    <row r="104" spans="1:5" s="7" customFormat="1" ht="14.25">
      <c r="A104" s="164" t="s">
        <v>52</v>
      </c>
      <c r="B104" s="170">
        <v>150</v>
      </c>
      <c r="C104" s="171">
        <v>275</v>
      </c>
      <c r="D104" s="167">
        <f t="shared" si="2"/>
        <v>125</v>
      </c>
      <c r="E104" s="168">
        <f t="shared" si="3"/>
        <v>83.333333333333343</v>
      </c>
    </row>
    <row r="105" spans="1:5" s="7" customFormat="1" ht="14.25">
      <c r="A105" s="164" t="s">
        <v>53</v>
      </c>
      <c r="B105" s="170"/>
      <c r="C105" s="171"/>
      <c r="D105" s="167">
        <f t="shared" si="2"/>
        <v>0</v>
      </c>
      <c r="E105" s="168" t="str">
        <f t="shared" si="3"/>
        <v/>
      </c>
    </row>
    <row r="106" spans="1:5" s="7" customFormat="1" ht="14.25">
      <c r="A106" s="164" t="s">
        <v>107</v>
      </c>
      <c r="B106" s="170"/>
      <c r="C106" s="171"/>
      <c r="D106" s="167">
        <f t="shared" si="2"/>
        <v>0</v>
      </c>
      <c r="E106" s="168" t="str">
        <f t="shared" si="3"/>
        <v/>
      </c>
    </row>
    <row r="107" spans="1:5" s="7" customFormat="1" ht="14.25">
      <c r="A107" s="164" t="s">
        <v>108</v>
      </c>
      <c r="B107" s="170"/>
      <c r="C107" s="171"/>
      <c r="D107" s="167">
        <f t="shared" si="2"/>
        <v>0</v>
      </c>
      <c r="E107" s="168" t="str">
        <f t="shared" si="3"/>
        <v/>
      </c>
    </row>
    <row r="108" spans="1:5" s="7" customFormat="1" ht="14.25">
      <c r="A108" s="164" t="s">
        <v>754</v>
      </c>
      <c r="B108" s="170"/>
      <c r="C108" s="171"/>
      <c r="D108" s="167">
        <f t="shared" si="2"/>
        <v>0</v>
      </c>
      <c r="E108" s="168" t="str">
        <f t="shared" si="3"/>
        <v/>
      </c>
    </row>
    <row r="109" spans="1:5" s="7" customFormat="1" ht="14.25">
      <c r="A109" s="164" t="s">
        <v>60</v>
      </c>
      <c r="B109" s="170">
        <v>264</v>
      </c>
      <c r="C109" s="171">
        <v>348</v>
      </c>
      <c r="D109" s="167">
        <f t="shared" si="2"/>
        <v>84</v>
      </c>
      <c r="E109" s="168">
        <f t="shared" si="3"/>
        <v>31.818181818181817</v>
      </c>
    </row>
    <row r="110" spans="1:5" s="7" customFormat="1" ht="14.25">
      <c r="A110" s="164" t="s">
        <v>109</v>
      </c>
      <c r="B110" s="170"/>
      <c r="C110" s="171"/>
      <c r="D110" s="167">
        <f t="shared" si="2"/>
        <v>0</v>
      </c>
      <c r="E110" s="168" t="str">
        <f t="shared" si="3"/>
        <v/>
      </c>
    </row>
    <row r="111" spans="1:5" s="7" customFormat="1" ht="15">
      <c r="A111" s="164" t="s">
        <v>110</v>
      </c>
      <c r="B111" s="169">
        <f>SUM(B112,B113,B114,B115,B116,B117,B118,B119,B120,B121)</f>
        <v>0</v>
      </c>
      <c r="C111" s="172">
        <f>SUM(C112,C113,C114,C115,C116,C117,C118,C119,C120,C121)</f>
        <v>0</v>
      </c>
      <c r="D111" s="167">
        <f t="shared" si="2"/>
        <v>0</v>
      </c>
      <c r="E111" s="168" t="str">
        <f t="shared" si="3"/>
        <v/>
      </c>
    </row>
    <row r="112" spans="1:5" s="7" customFormat="1" ht="14.25">
      <c r="A112" s="164" t="s">
        <v>51</v>
      </c>
      <c r="B112" s="170"/>
      <c r="C112" s="171"/>
      <c r="D112" s="167">
        <f t="shared" si="2"/>
        <v>0</v>
      </c>
      <c r="E112" s="168" t="str">
        <f t="shared" si="3"/>
        <v/>
      </c>
    </row>
    <row r="113" spans="1:5" s="7" customFormat="1" ht="14.25">
      <c r="A113" s="164" t="s">
        <v>52</v>
      </c>
      <c r="B113" s="170"/>
      <c r="C113" s="171"/>
      <c r="D113" s="167">
        <f t="shared" si="2"/>
        <v>0</v>
      </c>
      <c r="E113" s="168" t="str">
        <f t="shared" si="3"/>
        <v/>
      </c>
    </row>
    <row r="114" spans="1:5" s="7" customFormat="1" ht="14.25">
      <c r="A114" s="164" t="s">
        <v>53</v>
      </c>
      <c r="B114" s="170"/>
      <c r="C114" s="171"/>
      <c r="D114" s="167">
        <f t="shared" si="2"/>
        <v>0</v>
      </c>
      <c r="E114" s="168" t="str">
        <f t="shared" si="3"/>
        <v/>
      </c>
    </row>
    <row r="115" spans="1:5" s="7" customFormat="1" ht="14.25">
      <c r="A115" s="164" t="s">
        <v>111</v>
      </c>
      <c r="B115" s="170"/>
      <c r="C115" s="171"/>
      <c r="D115" s="167">
        <f t="shared" si="2"/>
        <v>0</v>
      </c>
      <c r="E115" s="168" t="str">
        <f t="shared" si="3"/>
        <v/>
      </c>
    </row>
    <row r="116" spans="1:5" s="7" customFormat="1" ht="14.25">
      <c r="A116" s="164" t="s">
        <v>112</v>
      </c>
      <c r="B116" s="170"/>
      <c r="C116" s="171"/>
      <c r="D116" s="167">
        <f t="shared" si="2"/>
        <v>0</v>
      </c>
      <c r="E116" s="168" t="str">
        <f t="shared" si="3"/>
        <v/>
      </c>
    </row>
    <row r="117" spans="1:5" s="7" customFormat="1" ht="14.25">
      <c r="A117" s="164" t="s">
        <v>113</v>
      </c>
      <c r="B117" s="170"/>
      <c r="C117" s="171"/>
      <c r="D117" s="167">
        <f t="shared" si="2"/>
        <v>0</v>
      </c>
      <c r="E117" s="168" t="str">
        <f t="shared" si="3"/>
        <v/>
      </c>
    </row>
    <row r="118" spans="1:5" s="7" customFormat="1" ht="14.25">
      <c r="A118" s="164" t="s">
        <v>114</v>
      </c>
      <c r="B118" s="170"/>
      <c r="C118" s="171"/>
      <c r="D118" s="167">
        <f t="shared" si="2"/>
        <v>0</v>
      </c>
      <c r="E118" s="168" t="str">
        <f t="shared" si="3"/>
        <v/>
      </c>
    </row>
    <row r="119" spans="1:5" s="7" customFormat="1" ht="14.25">
      <c r="A119" s="164" t="s">
        <v>115</v>
      </c>
      <c r="B119" s="170"/>
      <c r="C119" s="171"/>
      <c r="D119" s="167">
        <f t="shared" si="2"/>
        <v>0</v>
      </c>
      <c r="E119" s="168" t="str">
        <f t="shared" si="3"/>
        <v/>
      </c>
    </row>
    <row r="120" spans="1:5" s="7" customFormat="1" ht="14.25">
      <c r="A120" s="164" t="s">
        <v>60</v>
      </c>
      <c r="B120" s="170"/>
      <c r="C120" s="171"/>
      <c r="D120" s="167">
        <f t="shared" si="2"/>
        <v>0</v>
      </c>
      <c r="E120" s="168" t="str">
        <f t="shared" si="3"/>
        <v/>
      </c>
    </row>
    <row r="121" spans="1:5" s="7" customFormat="1" ht="14.25">
      <c r="A121" s="164" t="s">
        <v>116</v>
      </c>
      <c r="B121" s="170"/>
      <c r="C121" s="171"/>
      <c r="D121" s="167">
        <f t="shared" si="2"/>
        <v>0</v>
      </c>
      <c r="E121" s="168" t="str">
        <f t="shared" si="3"/>
        <v/>
      </c>
    </row>
    <row r="122" spans="1:5" s="7" customFormat="1" ht="15">
      <c r="A122" s="164" t="s">
        <v>117</v>
      </c>
      <c r="B122" s="169">
        <f>SUM(B123,B124,B125,B126,B127,B128,B129,B130,B131,B132,B133)</f>
        <v>0</v>
      </c>
      <c r="C122" s="172">
        <f>SUM(C123,C124,C125,C126,C127,C128,C129,C130,C131,C132,C133)</f>
        <v>0</v>
      </c>
      <c r="D122" s="167">
        <f t="shared" si="2"/>
        <v>0</v>
      </c>
      <c r="E122" s="168" t="str">
        <f t="shared" si="3"/>
        <v/>
      </c>
    </row>
    <row r="123" spans="1:5" s="7" customFormat="1" ht="14.25">
      <c r="A123" s="164" t="s">
        <v>51</v>
      </c>
      <c r="B123" s="170"/>
      <c r="C123" s="171"/>
      <c r="D123" s="167">
        <f t="shared" si="2"/>
        <v>0</v>
      </c>
      <c r="E123" s="168" t="str">
        <f t="shared" si="3"/>
        <v/>
      </c>
    </row>
    <row r="124" spans="1:5" s="7" customFormat="1" ht="14.25">
      <c r="A124" s="164" t="s">
        <v>52</v>
      </c>
      <c r="B124" s="170"/>
      <c r="C124" s="171"/>
      <c r="D124" s="167">
        <f t="shared" si="2"/>
        <v>0</v>
      </c>
      <c r="E124" s="168" t="str">
        <f t="shared" si="3"/>
        <v/>
      </c>
    </row>
    <row r="125" spans="1:5" s="7" customFormat="1" ht="14.25">
      <c r="A125" s="164" t="s">
        <v>53</v>
      </c>
      <c r="B125" s="170"/>
      <c r="C125" s="171"/>
      <c r="D125" s="167">
        <f t="shared" si="2"/>
        <v>0</v>
      </c>
      <c r="E125" s="168" t="str">
        <f t="shared" si="3"/>
        <v/>
      </c>
    </row>
    <row r="126" spans="1:5" s="7" customFormat="1" ht="14.25">
      <c r="A126" s="164" t="s">
        <v>118</v>
      </c>
      <c r="B126" s="170"/>
      <c r="C126" s="171"/>
      <c r="D126" s="167">
        <f t="shared" si="2"/>
        <v>0</v>
      </c>
      <c r="E126" s="168" t="str">
        <f t="shared" si="3"/>
        <v/>
      </c>
    </row>
    <row r="127" spans="1:5" s="7" customFormat="1" ht="14.25">
      <c r="A127" s="164" t="s">
        <v>755</v>
      </c>
      <c r="B127" s="170"/>
      <c r="C127" s="171"/>
      <c r="D127" s="167">
        <f t="shared" si="2"/>
        <v>0</v>
      </c>
      <c r="E127" s="168" t="str">
        <f t="shared" si="3"/>
        <v/>
      </c>
    </row>
    <row r="128" spans="1:5" s="7" customFormat="1" ht="14.25">
      <c r="A128" s="164" t="s">
        <v>756</v>
      </c>
      <c r="B128" s="170"/>
      <c r="C128" s="171"/>
      <c r="D128" s="167">
        <f t="shared" si="2"/>
        <v>0</v>
      </c>
      <c r="E128" s="168" t="str">
        <f t="shared" si="3"/>
        <v/>
      </c>
    </row>
    <row r="129" spans="1:5" s="7" customFormat="1" ht="14.25">
      <c r="A129" s="164" t="s">
        <v>119</v>
      </c>
      <c r="B129" s="170"/>
      <c r="C129" s="171"/>
      <c r="D129" s="167">
        <f t="shared" si="2"/>
        <v>0</v>
      </c>
      <c r="E129" s="168" t="str">
        <f t="shared" si="3"/>
        <v/>
      </c>
    </row>
    <row r="130" spans="1:5" s="7" customFormat="1" ht="14.25">
      <c r="A130" s="164" t="s">
        <v>757</v>
      </c>
      <c r="B130" s="170"/>
      <c r="C130" s="171"/>
      <c r="D130" s="167">
        <f t="shared" si="2"/>
        <v>0</v>
      </c>
      <c r="E130" s="168" t="str">
        <f t="shared" si="3"/>
        <v/>
      </c>
    </row>
    <row r="131" spans="1:5" s="7" customFormat="1" ht="14.25">
      <c r="A131" s="164" t="s">
        <v>758</v>
      </c>
      <c r="B131" s="170"/>
      <c r="C131" s="171"/>
      <c r="D131" s="167">
        <f t="shared" si="2"/>
        <v>0</v>
      </c>
      <c r="E131" s="168" t="str">
        <f t="shared" si="3"/>
        <v/>
      </c>
    </row>
    <row r="132" spans="1:5" s="7" customFormat="1" ht="14.25">
      <c r="A132" s="164" t="s">
        <v>60</v>
      </c>
      <c r="B132" s="170"/>
      <c r="C132" s="171"/>
      <c r="D132" s="167">
        <f t="shared" si="2"/>
        <v>0</v>
      </c>
      <c r="E132" s="168" t="str">
        <f t="shared" si="3"/>
        <v/>
      </c>
    </row>
    <row r="133" spans="1:5" s="7" customFormat="1" ht="14.25">
      <c r="A133" s="164" t="s">
        <v>120</v>
      </c>
      <c r="B133" s="170"/>
      <c r="C133" s="171"/>
      <c r="D133" s="167">
        <f t="shared" si="2"/>
        <v>0</v>
      </c>
      <c r="E133" s="168" t="str">
        <f t="shared" si="3"/>
        <v/>
      </c>
    </row>
    <row r="134" spans="1:5" s="7" customFormat="1" ht="15">
      <c r="A134" s="164" t="s">
        <v>121</v>
      </c>
      <c r="B134" s="169">
        <f>SUM(B135,B136,B137,B138,B139,B140)</f>
        <v>0</v>
      </c>
      <c r="C134" s="172">
        <f>SUM(C135,C136,C137,C138,C139,C140)</f>
        <v>0</v>
      </c>
      <c r="D134" s="167">
        <f t="shared" si="2"/>
        <v>0</v>
      </c>
      <c r="E134" s="168" t="str">
        <f t="shared" si="3"/>
        <v/>
      </c>
    </row>
    <row r="135" spans="1:5" s="7" customFormat="1" ht="14.25">
      <c r="A135" s="164" t="s">
        <v>51</v>
      </c>
      <c r="B135" s="170"/>
      <c r="C135" s="171"/>
      <c r="D135" s="167">
        <f t="shared" ref="D135:D198" si="4">C135-B135</f>
        <v>0</v>
      </c>
      <c r="E135" s="168" t="str">
        <f t="shared" ref="E135:E198" si="5">IF(B135=0,"",D135/B135*100)</f>
        <v/>
      </c>
    </row>
    <row r="136" spans="1:5" s="7" customFormat="1" ht="14.25">
      <c r="A136" s="164" t="s">
        <v>52</v>
      </c>
      <c r="B136" s="170"/>
      <c r="C136" s="171"/>
      <c r="D136" s="167">
        <f t="shared" si="4"/>
        <v>0</v>
      </c>
      <c r="E136" s="168" t="str">
        <f t="shared" si="5"/>
        <v/>
      </c>
    </row>
    <row r="137" spans="1:5" s="7" customFormat="1" ht="14.25">
      <c r="A137" s="164" t="s">
        <v>53</v>
      </c>
      <c r="B137" s="170"/>
      <c r="C137" s="171"/>
      <c r="D137" s="167">
        <f t="shared" si="4"/>
        <v>0</v>
      </c>
      <c r="E137" s="168" t="str">
        <f t="shared" si="5"/>
        <v/>
      </c>
    </row>
    <row r="138" spans="1:5" s="7" customFormat="1" ht="14.25">
      <c r="A138" s="164" t="s">
        <v>122</v>
      </c>
      <c r="B138" s="170">
        <v>0</v>
      </c>
      <c r="C138" s="171">
        <v>0</v>
      </c>
      <c r="D138" s="167">
        <f t="shared" si="4"/>
        <v>0</v>
      </c>
      <c r="E138" s="168" t="str">
        <f t="shared" si="5"/>
        <v/>
      </c>
    </row>
    <row r="139" spans="1:5" s="7" customFormat="1" ht="14.25">
      <c r="A139" s="164" t="s">
        <v>60</v>
      </c>
      <c r="B139" s="170"/>
      <c r="C139" s="171"/>
      <c r="D139" s="167">
        <f t="shared" si="4"/>
        <v>0</v>
      </c>
      <c r="E139" s="168" t="str">
        <f t="shared" si="5"/>
        <v/>
      </c>
    </row>
    <row r="140" spans="1:5" s="7" customFormat="1" ht="14.25">
      <c r="A140" s="164" t="s">
        <v>123</v>
      </c>
      <c r="B140" s="170"/>
      <c r="C140" s="171"/>
      <c r="D140" s="167">
        <f t="shared" si="4"/>
        <v>0</v>
      </c>
      <c r="E140" s="168" t="str">
        <f t="shared" si="5"/>
        <v/>
      </c>
    </row>
    <row r="141" spans="1:5" s="7" customFormat="1" ht="15">
      <c r="A141" s="164" t="s">
        <v>759</v>
      </c>
      <c r="B141" s="169">
        <f>SUM(B142,B143,B144,B145,B146,B147,B148)</f>
        <v>0</v>
      </c>
      <c r="C141" s="172">
        <f>SUM(C142,C143,C144,C145,C146,C147,C148)</f>
        <v>0</v>
      </c>
      <c r="D141" s="167">
        <f t="shared" si="4"/>
        <v>0</v>
      </c>
      <c r="E141" s="168" t="str">
        <f t="shared" si="5"/>
        <v/>
      </c>
    </row>
    <row r="142" spans="1:5" s="7" customFormat="1" ht="14.25">
      <c r="A142" s="164" t="s">
        <v>51</v>
      </c>
      <c r="B142" s="170"/>
      <c r="C142" s="171"/>
      <c r="D142" s="167">
        <f t="shared" si="4"/>
        <v>0</v>
      </c>
      <c r="E142" s="168" t="str">
        <f t="shared" si="5"/>
        <v/>
      </c>
    </row>
    <row r="143" spans="1:5" s="7" customFormat="1" ht="14.25">
      <c r="A143" s="164" t="s">
        <v>52</v>
      </c>
      <c r="B143" s="170"/>
      <c r="C143" s="171"/>
      <c r="D143" s="167">
        <f t="shared" si="4"/>
        <v>0</v>
      </c>
      <c r="E143" s="168" t="str">
        <f t="shared" si="5"/>
        <v/>
      </c>
    </row>
    <row r="144" spans="1:5" s="7" customFormat="1" ht="14.25">
      <c r="A144" s="164" t="s">
        <v>53</v>
      </c>
      <c r="B144" s="170"/>
      <c r="C144" s="171"/>
      <c r="D144" s="167">
        <f t="shared" si="4"/>
        <v>0</v>
      </c>
      <c r="E144" s="168" t="str">
        <f t="shared" si="5"/>
        <v/>
      </c>
    </row>
    <row r="145" spans="1:5" s="7" customFormat="1" ht="14.25">
      <c r="A145" s="164" t="s">
        <v>124</v>
      </c>
      <c r="B145" s="170"/>
      <c r="C145" s="171"/>
      <c r="D145" s="167">
        <f t="shared" si="4"/>
        <v>0</v>
      </c>
      <c r="E145" s="168" t="str">
        <f t="shared" si="5"/>
        <v/>
      </c>
    </row>
    <row r="146" spans="1:5" s="7" customFormat="1" ht="14.25">
      <c r="A146" s="164" t="s">
        <v>125</v>
      </c>
      <c r="B146" s="170"/>
      <c r="C146" s="171"/>
      <c r="D146" s="167">
        <f t="shared" si="4"/>
        <v>0</v>
      </c>
      <c r="E146" s="168" t="str">
        <f t="shared" si="5"/>
        <v/>
      </c>
    </row>
    <row r="147" spans="1:5" s="7" customFormat="1" ht="14.25">
      <c r="A147" s="164" t="s">
        <v>60</v>
      </c>
      <c r="B147" s="170"/>
      <c r="C147" s="171"/>
      <c r="D147" s="167">
        <f t="shared" si="4"/>
        <v>0</v>
      </c>
      <c r="E147" s="168" t="str">
        <f t="shared" si="5"/>
        <v/>
      </c>
    </row>
    <row r="148" spans="1:5" s="7" customFormat="1" ht="14.25">
      <c r="A148" s="164" t="s">
        <v>760</v>
      </c>
      <c r="B148" s="170"/>
      <c r="C148" s="171"/>
      <c r="D148" s="167">
        <f t="shared" si="4"/>
        <v>0</v>
      </c>
      <c r="E148" s="168" t="str">
        <f t="shared" si="5"/>
        <v/>
      </c>
    </row>
    <row r="149" spans="1:5" s="7" customFormat="1" ht="15">
      <c r="A149" s="164" t="s">
        <v>127</v>
      </c>
      <c r="B149" s="169">
        <f>SUM(B150,B151,B152,B153,B154)</f>
        <v>0</v>
      </c>
      <c r="C149" s="172">
        <f>SUM(C150,C151,C152,C153,C154)</f>
        <v>0</v>
      </c>
      <c r="D149" s="167">
        <f t="shared" si="4"/>
        <v>0</v>
      </c>
      <c r="E149" s="168" t="str">
        <f t="shared" si="5"/>
        <v/>
      </c>
    </row>
    <row r="150" spans="1:5" s="7" customFormat="1" ht="14.25">
      <c r="A150" s="164" t="s">
        <v>51</v>
      </c>
      <c r="B150" s="170"/>
      <c r="C150" s="171"/>
      <c r="D150" s="167">
        <f t="shared" si="4"/>
        <v>0</v>
      </c>
      <c r="E150" s="168" t="str">
        <f t="shared" si="5"/>
        <v/>
      </c>
    </row>
    <row r="151" spans="1:5" s="7" customFormat="1" ht="14.25">
      <c r="A151" s="164" t="s">
        <v>52</v>
      </c>
      <c r="B151" s="170"/>
      <c r="C151" s="171"/>
      <c r="D151" s="167">
        <f t="shared" si="4"/>
        <v>0</v>
      </c>
      <c r="E151" s="168" t="str">
        <f t="shared" si="5"/>
        <v/>
      </c>
    </row>
    <row r="152" spans="1:5" s="7" customFormat="1" ht="14.25">
      <c r="A152" s="164" t="s">
        <v>53</v>
      </c>
      <c r="B152" s="170"/>
      <c r="C152" s="171"/>
      <c r="D152" s="167">
        <f t="shared" si="4"/>
        <v>0</v>
      </c>
      <c r="E152" s="168" t="str">
        <f t="shared" si="5"/>
        <v/>
      </c>
    </row>
    <row r="153" spans="1:5" s="7" customFormat="1" ht="14.25">
      <c r="A153" s="164" t="s">
        <v>128</v>
      </c>
      <c r="B153" s="170"/>
      <c r="C153" s="171"/>
      <c r="D153" s="167">
        <f t="shared" si="4"/>
        <v>0</v>
      </c>
      <c r="E153" s="168" t="str">
        <f t="shared" si="5"/>
        <v/>
      </c>
    </row>
    <row r="154" spans="1:5" s="7" customFormat="1" ht="14.25">
      <c r="A154" s="164" t="s">
        <v>129</v>
      </c>
      <c r="B154" s="170"/>
      <c r="C154" s="171"/>
      <c r="D154" s="167">
        <f t="shared" si="4"/>
        <v>0</v>
      </c>
      <c r="E154" s="168" t="str">
        <f t="shared" si="5"/>
        <v/>
      </c>
    </row>
    <row r="155" spans="1:5" s="7" customFormat="1" ht="15">
      <c r="A155" s="164" t="s">
        <v>130</v>
      </c>
      <c r="B155" s="169">
        <f>SUM(B156,B157,B158,B159,B160,B161)</f>
        <v>33</v>
      </c>
      <c r="C155" s="172">
        <f>SUM(C156,C157,C158,C159,C160,C161)</f>
        <v>34</v>
      </c>
      <c r="D155" s="167">
        <f t="shared" si="4"/>
        <v>1</v>
      </c>
      <c r="E155" s="168">
        <f t="shared" si="5"/>
        <v>3.0303030303030303</v>
      </c>
    </row>
    <row r="156" spans="1:5" s="7" customFormat="1" ht="14.25">
      <c r="A156" s="164" t="s">
        <v>51</v>
      </c>
      <c r="B156" s="170">
        <v>32</v>
      </c>
      <c r="C156" s="171">
        <v>33</v>
      </c>
      <c r="D156" s="167">
        <f t="shared" si="4"/>
        <v>1</v>
      </c>
      <c r="E156" s="168">
        <f t="shared" si="5"/>
        <v>3.125</v>
      </c>
    </row>
    <row r="157" spans="1:5" s="7" customFormat="1" ht="14.25">
      <c r="A157" s="164" t="s">
        <v>52</v>
      </c>
      <c r="B157" s="170">
        <v>1</v>
      </c>
      <c r="C157" s="171">
        <v>1</v>
      </c>
      <c r="D157" s="167">
        <f t="shared" si="4"/>
        <v>0</v>
      </c>
      <c r="E157" s="168">
        <f t="shared" si="5"/>
        <v>0</v>
      </c>
    </row>
    <row r="158" spans="1:5" s="7" customFormat="1" ht="14.25">
      <c r="A158" s="164" t="s">
        <v>53</v>
      </c>
      <c r="B158" s="170"/>
      <c r="C158" s="171"/>
      <c r="D158" s="167">
        <f t="shared" si="4"/>
        <v>0</v>
      </c>
      <c r="E158" s="168" t="str">
        <f t="shared" si="5"/>
        <v/>
      </c>
    </row>
    <row r="159" spans="1:5" s="7" customFormat="1" ht="14.25">
      <c r="A159" s="164" t="s">
        <v>65</v>
      </c>
      <c r="B159" s="170"/>
      <c r="C159" s="171"/>
      <c r="D159" s="167">
        <f t="shared" si="4"/>
        <v>0</v>
      </c>
      <c r="E159" s="168" t="str">
        <f t="shared" si="5"/>
        <v/>
      </c>
    </row>
    <row r="160" spans="1:5" s="7" customFormat="1" ht="14.25">
      <c r="A160" s="164" t="s">
        <v>60</v>
      </c>
      <c r="B160" s="170"/>
      <c r="C160" s="171"/>
      <c r="D160" s="167">
        <f t="shared" si="4"/>
        <v>0</v>
      </c>
      <c r="E160" s="168" t="str">
        <f t="shared" si="5"/>
        <v/>
      </c>
    </row>
    <row r="161" spans="1:5" s="7" customFormat="1" ht="14.25">
      <c r="A161" s="164" t="s">
        <v>131</v>
      </c>
      <c r="B161" s="170"/>
      <c r="C161" s="171"/>
      <c r="D161" s="167">
        <f t="shared" si="4"/>
        <v>0</v>
      </c>
      <c r="E161" s="168" t="str">
        <f t="shared" si="5"/>
        <v/>
      </c>
    </row>
    <row r="162" spans="1:5" s="7" customFormat="1" ht="15">
      <c r="A162" s="164" t="s">
        <v>132</v>
      </c>
      <c r="B162" s="169">
        <f>SUM(B163,B164,B165,B166,B167,B168)</f>
        <v>277</v>
      </c>
      <c r="C162" s="172">
        <f>SUM(C163,C164,C165,C166,C167,C168)</f>
        <v>291</v>
      </c>
      <c r="D162" s="167">
        <f t="shared" si="4"/>
        <v>14</v>
      </c>
      <c r="E162" s="168">
        <f t="shared" si="5"/>
        <v>5.0541516245487363</v>
      </c>
    </row>
    <row r="163" spans="1:5" s="7" customFormat="1" ht="14.25">
      <c r="A163" s="164" t="s">
        <v>51</v>
      </c>
      <c r="B163" s="170">
        <v>164</v>
      </c>
      <c r="C163" s="171">
        <v>171</v>
      </c>
      <c r="D163" s="167">
        <f t="shared" si="4"/>
        <v>7</v>
      </c>
      <c r="E163" s="168">
        <f t="shared" si="5"/>
        <v>4.2682926829268295</v>
      </c>
    </row>
    <row r="164" spans="1:5" s="7" customFormat="1" ht="14.25">
      <c r="A164" s="164" t="s">
        <v>52</v>
      </c>
      <c r="B164" s="170">
        <v>16</v>
      </c>
      <c r="C164" s="171">
        <v>13</v>
      </c>
      <c r="D164" s="167">
        <f t="shared" si="4"/>
        <v>-3</v>
      </c>
      <c r="E164" s="168">
        <f t="shared" si="5"/>
        <v>-18.75</v>
      </c>
    </row>
    <row r="165" spans="1:5" s="7" customFormat="1" ht="14.25">
      <c r="A165" s="164" t="s">
        <v>53</v>
      </c>
      <c r="B165" s="170"/>
      <c r="C165" s="171"/>
      <c r="D165" s="167">
        <f t="shared" si="4"/>
        <v>0</v>
      </c>
      <c r="E165" s="168" t="str">
        <f t="shared" si="5"/>
        <v/>
      </c>
    </row>
    <row r="166" spans="1:5" s="7" customFormat="1" ht="14.25">
      <c r="A166" s="164" t="s">
        <v>761</v>
      </c>
      <c r="B166" s="170"/>
      <c r="C166" s="171"/>
      <c r="D166" s="167">
        <f t="shared" si="4"/>
        <v>0</v>
      </c>
      <c r="E166" s="168" t="str">
        <f t="shared" si="5"/>
        <v/>
      </c>
    </row>
    <row r="167" spans="1:5" s="7" customFormat="1" ht="14.25">
      <c r="A167" s="164" t="s">
        <v>60</v>
      </c>
      <c r="B167" s="170">
        <v>97</v>
      </c>
      <c r="C167" s="171">
        <v>107</v>
      </c>
      <c r="D167" s="167">
        <f t="shared" si="4"/>
        <v>10</v>
      </c>
      <c r="E167" s="168">
        <f t="shared" si="5"/>
        <v>10.309278350515463</v>
      </c>
    </row>
    <row r="168" spans="1:5" s="7" customFormat="1" ht="14.25">
      <c r="A168" s="164" t="s">
        <v>133</v>
      </c>
      <c r="B168" s="170"/>
      <c r="C168" s="171"/>
      <c r="D168" s="167">
        <f t="shared" si="4"/>
        <v>0</v>
      </c>
      <c r="E168" s="168" t="str">
        <f t="shared" si="5"/>
        <v/>
      </c>
    </row>
    <row r="169" spans="1:5" s="7" customFormat="1" ht="15">
      <c r="A169" s="164" t="s">
        <v>762</v>
      </c>
      <c r="B169" s="169">
        <f>SUM(B170,B171,B172,B173,B174,B175)</f>
        <v>1161</v>
      </c>
      <c r="C169" s="172">
        <f>SUM(C170,C171,C172,C173,C174,C175)</f>
        <v>1223</v>
      </c>
      <c r="D169" s="167">
        <f t="shared" si="4"/>
        <v>62</v>
      </c>
      <c r="E169" s="168">
        <f t="shared" si="5"/>
        <v>5.3402239448751079</v>
      </c>
    </row>
    <row r="170" spans="1:5" s="7" customFormat="1" ht="14.25">
      <c r="A170" s="164" t="s">
        <v>51</v>
      </c>
      <c r="B170" s="170">
        <v>407</v>
      </c>
      <c r="C170" s="171">
        <v>387</v>
      </c>
      <c r="D170" s="167">
        <f t="shared" si="4"/>
        <v>-20</v>
      </c>
      <c r="E170" s="168">
        <f t="shared" si="5"/>
        <v>-4.9140049140049138</v>
      </c>
    </row>
    <row r="171" spans="1:5" s="7" customFormat="1" ht="14.25">
      <c r="A171" s="164" t="s">
        <v>52</v>
      </c>
      <c r="B171" s="170">
        <v>187</v>
      </c>
      <c r="C171" s="171">
        <v>180</v>
      </c>
      <c r="D171" s="167">
        <f t="shared" si="4"/>
        <v>-7</v>
      </c>
      <c r="E171" s="168">
        <f t="shared" si="5"/>
        <v>-3.7433155080213902</v>
      </c>
    </row>
    <row r="172" spans="1:5" s="7" customFormat="1" ht="14.25">
      <c r="A172" s="164" t="s">
        <v>53</v>
      </c>
      <c r="B172" s="170"/>
      <c r="C172" s="171"/>
      <c r="D172" s="167">
        <f t="shared" si="4"/>
        <v>0</v>
      </c>
      <c r="E172" s="168" t="str">
        <f t="shared" si="5"/>
        <v/>
      </c>
    </row>
    <row r="173" spans="1:5" s="7" customFormat="1" ht="14.25">
      <c r="A173" s="164" t="s">
        <v>134</v>
      </c>
      <c r="B173" s="170"/>
      <c r="C173" s="171"/>
      <c r="D173" s="167">
        <f t="shared" si="4"/>
        <v>0</v>
      </c>
      <c r="E173" s="168" t="str">
        <f t="shared" si="5"/>
        <v/>
      </c>
    </row>
    <row r="174" spans="1:5" s="7" customFormat="1" ht="14.25">
      <c r="A174" s="164" t="s">
        <v>60</v>
      </c>
      <c r="B174" s="170">
        <v>564</v>
      </c>
      <c r="C174" s="171">
        <v>653</v>
      </c>
      <c r="D174" s="167">
        <f t="shared" si="4"/>
        <v>89</v>
      </c>
      <c r="E174" s="168">
        <f t="shared" si="5"/>
        <v>15.780141843971633</v>
      </c>
    </row>
    <row r="175" spans="1:5" s="7" customFormat="1" ht="14.25">
      <c r="A175" s="164" t="s">
        <v>763</v>
      </c>
      <c r="B175" s="170">
        <v>3</v>
      </c>
      <c r="C175" s="171">
        <v>3</v>
      </c>
      <c r="D175" s="167">
        <f t="shared" si="4"/>
        <v>0</v>
      </c>
      <c r="E175" s="168">
        <f t="shared" si="5"/>
        <v>0</v>
      </c>
    </row>
    <row r="176" spans="1:5" s="7" customFormat="1" ht="15">
      <c r="A176" s="164" t="s">
        <v>135</v>
      </c>
      <c r="B176" s="169">
        <f>SUM(B177,B178,B179,B180,B181,B182)</f>
        <v>327</v>
      </c>
      <c r="C176" s="172">
        <f>SUM(C177,C178,C179,C180,C181,C182)</f>
        <v>341</v>
      </c>
      <c r="D176" s="167">
        <f t="shared" si="4"/>
        <v>14</v>
      </c>
      <c r="E176" s="168">
        <f t="shared" si="5"/>
        <v>4.281345565749235</v>
      </c>
    </row>
    <row r="177" spans="1:5" s="7" customFormat="1" ht="14.25">
      <c r="A177" s="164" t="s">
        <v>51</v>
      </c>
      <c r="B177" s="170">
        <v>115</v>
      </c>
      <c r="C177" s="171">
        <v>114</v>
      </c>
      <c r="D177" s="167">
        <f t="shared" si="4"/>
        <v>-1</v>
      </c>
      <c r="E177" s="168">
        <f t="shared" si="5"/>
        <v>-0.86956521739130432</v>
      </c>
    </row>
    <row r="178" spans="1:5" s="7" customFormat="1" ht="14.25">
      <c r="A178" s="164" t="s">
        <v>52</v>
      </c>
      <c r="B178" s="170">
        <v>120</v>
      </c>
      <c r="C178" s="171">
        <v>110</v>
      </c>
      <c r="D178" s="167">
        <f t="shared" si="4"/>
        <v>-10</v>
      </c>
      <c r="E178" s="168">
        <f t="shared" si="5"/>
        <v>-8.3333333333333321</v>
      </c>
    </row>
    <row r="179" spans="1:5" s="7" customFormat="1" ht="14.25">
      <c r="A179" s="164" t="s">
        <v>53</v>
      </c>
      <c r="B179" s="170"/>
      <c r="C179" s="171"/>
      <c r="D179" s="167">
        <f t="shared" si="4"/>
        <v>0</v>
      </c>
      <c r="E179" s="168" t="str">
        <f t="shared" si="5"/>
        <v/>
      </c>
    </row>
    <row r="180" spans="1:5" s="7" customFormat="1" ht="14.25">
      <c r="A180" s="164" t="s">
        <v>764</v>
      </c>
      <c r="B180" s="170"/>
      <c r="C180" s="171"/>
      <c r="D180" s="167">
        <f t="shared" si="4"/>
        <v>0</v>
      </c>
      <c r="E180" s="168" t="str">
        <f t="shared" si="5"/>
        <v/>
      </c>
    </row>
    <row r="181" spans="1:5" s="7" customFormat="1" ht="14.25">
      <c r="A181" s="164" t="s">
        <v>60</v>
      </c>
      <c r="B181" s="170">
        <v>92</v>
      </c>
      <c r="C181" s="171">
        <v>117</v>
      </c>
      <c r="D181" s="167">
        <f t="shared" si="4"/>
        <v>25</v>
      </c>
      <c r="E181" s="168">
        <f t="shared" si="5"/>
        <v>27.173913043478258</v>
      </c>
    </row>
    <row r="182" spans="1:5" s="7" customFormat="1" ht="14.25">
      <c r="A182" s="164" t="s">
        <v>136</v>
      </c>
      <c r="B182" s="170">
        <v>0</v>
      </c>
      <c r="C182" s="171">
        <v>0</v>
      </c>
      <c r="D182" s="167">
        <f t="shared" si="4"/>
        <v>0</v>
      </c>
      <c r="E182" s="168" t="str">
        <f t="shared" si="5"/>
        <v/>
      </c>
    </row>
    <row r="183" spans="1:5" s="7" customFormat="1" ht="15">
      <c r="A183" s="164" t="s">
        <v>137</v>
      </c>
      <c r="B183" s="169">
        <f>SUM(B184,B185,B186,B187,B188,B189)</f>
        <v>493</v>
      </c>
      <c r="C183" s="172">
        <f>SUM(C184,C185,C186,C187,C188,C189)</f>
        <v>535</v>
      </c>
      <c r="D183" s="167">
        <f t="shared" si="4"/>
        <v>42</v>
      </c>
      <c r="E183" s="168">
        <f t="shared" si="5"/>
        <v>8.5192697768762677</v>
      </c>
    </row>
    <row r="184" spans="1:5" s="7" customFormat="1" ht="14.25">
      <c r="A184" s="164" t="s">
        <v>51</v>
      </c>
      <c r="B184" s="170">
        <v>89</v>
      </c>
      <c r="C184" s="171">
        <v>88</v>
      </c>
      <c r="D184" s="167">
        <f t="shared" si="4"/>
        <v>-1</v>
      </c>
      <c r="E184" s="168">
        <f t="shared" si="5"/>
        <v>-1.1235955056179776</v>
      </c>
    </row>
    <row r="185" spans="1:5" s="7" customFormat="1" ht="14.25">
      <c r="A185" s="164" t="s">
        <v>52</v>
      </c>
      <c r="B185" s="170">
        <v>27</v>
      </c>
      <c r="C185" s="171">
        <v>54</v>
      </c>
      <c r="D185" s="167">
        <f t="shared" si="4"/>
        <v>27</v>
      </c>
      <c r="E185" s="168">
        <f t="shared" si="5"/>
        <v>100</v>
      </c>
    </row>
    <row r="186" spans="1:5" s="7" customFormat="1" ht="14.25">
      <c r="A186" s="164" t="s">
        <v>53</v>
      </c>
      <c r="B186" s="170"/>
      <c r="C186" s="171"/>
      <c r="D186" s="167">
        <f t="shared" si="4"/>
        <v>0</v>
      </c>
      <c r="E186" s="168" t="str">
        <f t="shared" si="5"/>
        <v/>
      </c>
    </row>
    <row r="187" spans="1:5" s="7" customFormat="1" ht="14.25">
      <c r="A187" s="164" t="s">
        <v>765</v>
      </c>
      <c r="B187" s="170"/>
      <c r="C187" s="171"/>
      <c r="D187" s="167">
        <f t="shared" si="4"/>
        <v>0</v>
      </c>
      <c r="E187" s="168" t="str">
        <f t="shared" si="5"/>
        <v/>
      </c>
    </row>
    <row r="188" spans="1:5" s="7" customFormat="1" ht="14.25">
      <c r="A188" s="164" t="s">
        <v>60</v>
      </c>
      <c r="B188" s="170">
        <v>377</v>
      </c>
      <c r="C188" s="171">
        <v>393</v>
      </c>
      <c r="D188" s="167">
        <f t="shared" si="4"/>
        <v>16</v>
      </c>
      <c r="E188" s="168">
        <f t="shared" si="5"/>
        <v>4.2440318302387263</v>
      </c>
    </row>
    <row r="189" spans="1:5" s="7" customFormat="1" ht="14.25">
      <c r="A189" s="164" t="s">
        <v>766</v>
      </c>
      <c r="B189" s="170"/>
      <c r="C189" s="171"/>
      <c r="D189" s="167">
        <f t="shared" si="4"/>
        <v>0</v>
      </c>
      <c r="E189" s="168" t="str">
        <f t="shared" si="5"/>
        <v/>
      </c>
    </row>
    <row r="190" spans="1:5" s="7" customFormat="1" ht="15">
      <c r="A190" s="164" t="s">
        <v>138</v>
      </c>
      <c r="B190" s="169">
        <f>SUM(B191,B192,B193,B194,B195,B196,B197)</f>
        <v>142</v>
      </c>
      <c r="C190" s="172">
        <f>SUM(C191,C192,C193,C194,C195,C196,C197)</f>
        <v>136</v>
      </c>
      <c r="D190" s="167">
        <f t="shared" si="4"/>
        <v>-6</v>
      </c>
      <c r="E190" s="168">
        <f t="shared" si="5"/>
        <v>-4.225352112676056</v>
      </c>
    </row>
    <row r="191" spans="1:5" s="7" customFormat="1" ht="14.25">
      <c r="A191" s="164" t="s">
        <v>51</v>
      </c>
      <c r="B191" s="170">
        <v>81</v>
      </c>
      <c r="C191" s="171">
        <v>73</v>
      </c>
      <c r="D191" s="167">
        <f t="shared" si="4"/>
        <v>-8</v>
      </c>
      <c r="E191" s="168">
        <f t="shared" si="5"/>
        <v>-9.8765432098765427</v>
      </c>
    </row>
    <row r="192" spans="1:5" s="7" customFormat="1" ht="14.25">
      <c r="A192" s="164" t="s">
        <v>52</v>
      </c>
      <c r="B192" s="170">
        <v>16</v>
      </c>
      <c r="C192" s="171">
        <v>14</v>
      </c>
      <c r="D192" s="167">
        <f t="shared" si="4"/>
        <v>-2</v>
      </c>
      <c r="E192" s="168">
        <f t="shared" si="5"/>
        <v>-12.5</v>
      </c>
    </row>
    <row r="193" spans="1:5" s="7" customFormat="1" ht="14.25">
      <c r="A193" s="164" t="s">
        <v>53</v>
      </c>
      <c r="B193" s="170"/>
      <c r="C193" s="171"/>
      <c r="D193" s="167">
        <f t="shared" si="4"/>
        <v>0</v>
      </c>
      <c r="E193" s="168" t="str">
        <f t="shared" si="5"/>
        <v/>
      </c>
    </row>
    <row r="194" spans="1:5" s="7" customFormat="1" ht="14.25">
      <c r="A194" s="164" t="s">
        <v>767</v>
      </c>
      <c r="B194" s="170"/>
      <c r="C194" s="171"/>
      <c r="D194" s="167">
        <f t="shared" si="4"/>
        <v>0</v>
      </c>
      <c r="E194" s="168" t="str">
        <f t="shared" si="5"/>
        <v/>
      </c>
    </row>
    <row r="195" spans="1:5" s="7" customFormat="1" ht="14.25">
      <c r="A195" s="164" t="s">
        <v>126</v>
      </c>
      <c r="B195" s="170"/>
      <c r="C195" s="171"/>
      <c r="D195" s="167">
        <f t="shared" si="4"/>
        <v>0</v>
      </c>
      <c r="E195" s="168" t="str">
        <f t="shared" si="5"/>
        <v/>
      </c>
    </row>
    <row r="196" spans="1:5" s="7" customFormat="1" ht="14.25">
      <c r="A196" s="164" t="s">
        <v>60</v>
      </c>
      <c r="B196" s="170">
        <v>45</v>
      </c>
      <c r="C196" s="171">
        <v>49</v>
      </c>
      <c r="D196" s="167">
        <f t="shared" si="4"/>
        <v>4</v>
      </c>
      <c r="E196" s="168">
        <f t="shared" si="5"/>
        <v>8.8888888888888893</v>
      </c>
    </row>
    <row r="197" spans="1:5" s="7" customFormat="1" ht="14.25">
      <c r="A197" s="164" t="s">
        <v>139</v>
      </c>
      <c r="B197" s="170"/>
      <c r="C197" s="171"/>
      <c r="D197" s="167">
        <f t="shared" si="4"/>
        <v>0</v>
      </c>
      <c r="E197" s="168" t="str">
        <f t="shared" si="5"/>
        <v/>
      </c>
    </row>
    <row r="198" spans="1:5" s="7" customFormat="1" ht="15">
      <c r="A198" s="164" t="s">
        <v>768</v>
      </c>
      <c r="B198" s="169">
        <f>SUM(B199,B200,B201,B202,B203)</f>
        <v>0</v>
      </c>
      <c r="C198" s="172">
        <f>SUM(C199,C200,C201,C202,C203)</f>
        <v>0</v>
      </c>
      <c r="D198" s="167">
        <f t="shared" si="4"/>
        <v>0</v>
      </c>
      <c r="E198" s="168" t="str">
        <f t="shared" si="5"/>
        <v/>
      </c>
    </row>
    <row r="199" spans="1:5" s="7" customFormat="1" ht="14.25">
      <c r="A199" s="164" t="s">
        <v>51</v>
      </c>
      <c r="B199" s="170"/>
      <c r="C199" s="171"/>
      <c r="D199" s="167">
        <f t="shared" ref="D199:D262" si="6">C199-B199</f>
        <v>0</v>
      </c>
      <c r="E199" s="168" t="str">
        <f t="shared" ref="E199:E262" si="7">IF(B199=0,"",D199/B199*100)</f>
        <v/>
      </c>
    </row>
    <row r="200" spans="1:5" s="7" customFormat="1" ht="14.25">
      <c r="A200" s="164" t="s">
        <v>52</v>
      </c>
      <c r="B200" s="170"/>
      <c r="C200" s="171"/>
      <c r="D200" s="167">
        <f t="shared" si="6"/>
        <v>0</v>
      </c>
      <c r="E200" s="168" t="str">
        <f t="shared" si="7"/>
        <v/>
      </c>
    </row>
    <row r="201" spans="1:5" s="7" customFormat="1" ht="14.25">
      <c r="A201" s="164" t="s">
        <v>53</v>
      </c>
      <c r="B201" s="170"/>
      <c r="C201" s="171"/>
      <c r="D201" s="167">
        <f t="shared" si="6"/>
        <v>0</v>
      </c>
      <c r="E201" s="168" t="str">
        <f t="shared" si="7"/>
        <v/>
      </c>
    </row>
    <row r="202" spans="1:5" s="7" customFormat="1" ht="14.25">
      <c r="A202" s="164" t="s">
        <v>60</v>
      </c>
      <c r="B202" s="170"/>
      <c r="C202" s="171"/>
      <c r="D202" s="167">
        <f t="shared" si="6"/>
        <v>0</v>
      </c>
      <c r="E202" s="168" t="str">
        <f t="shared" si="7"/>
        <v/>
      </c>
    </row>
    <row r="203" spans="1:5" s="7" customFormat="1" ht="14.25">
      <c r="A203" s="164" t="s">
        <v>769</v>
      </c>
      <c r="B203" s="170"/>
      <c r="C203" s="171"/>
      <c r="D203" s="167">
        <f t="shared" si="6"/>
        <v>0</v>
      </c>
      <c r="E203" s="168" t="str">
        <f t="shared" si="7"/>
        <v/>
      </c>
    </row>
    <row r="204" spans="1:5" s="7" customFormat="1" ht="15">
      <c r="A204" s="164" t="s">
        <v>140</v>
      </c>
      <c r="B204" s="169">
        <f>SUM(B205,B206,B207,B208,B209)</f>
        <v>0</v>
      </c>
      <c r="C204" s="172">
        <f>SUM(C205,C206,C207,C208,C209)</f>
        <v>0</v>
      </c>
      <c r="D204" s="167">
        <f t="shared" si="6"/>
        <v>0</v>
      </c>
      <c r="E204" s="168" t="str">
        <f t="shared" si="7"/>
        <v/>
      </c>
    </row>
    <row r="205" spans="1:5" s="7" customFormat="1" ht="14.25">
      <c r="A205" s="164" t="s">
        <v>51</v>
      </c>
      <c r="B205" s="170"/>
      <c r="C205" s="171"/>
      <c r="D205" s="167">
        <f t="shared" si="6"/>
        <v>0</v>
      </c>
      <c r="E205" s="168" t="str">
        <f t="shared" si="7"/>
        <v/>
      </c>
    </row>
    <row r="206" spans="1:5" s="7" customFormat="1" ht="14.25">
      <c r="A206" s="164" t="s">
        <v>52</v>
      </c>
      <c r="B206" s="170"/>
      <c r="C206" s="171"/>
      <c r="D206" s="167">
        <f t="shared" si="6"/>
        <v>0</v>
      </c>
      <c r="E206" s="168" t="str">
        <f t="shared" si="7"/>
        <v/>
      </c>
    </row>
    <row r="207" spans="1:5" s="7" customFormat="1" ht="14.25">
      <c r="A207" s="164" t="s">
        <v>53</v>
      </c>
      <c r="B207" s="170"/>
      <c r="C207" s="171"/>
      <c r="D207" s="167">
        <f t="shared" si="6"/>
        <v>0</v>
      </c>
      <c r="E207" s="168" t="str">
        <f t="shared" si="7"/>
        <v/>
      </c>
    </row>
    <row r="208" spans="1:5" s="7" customFormat="1" ht="14.25">
      <c r="A208" s="164" t="s">
        <v>60</v>
      </c>
      <c r="B208" s="170"/>
      <c r="C208" s="171"/>
      <c r="D208" s="167">
        <f t="shared" si="6"/>
        <v>0</v>
      </c>
      <c r="E208" s="168" t="str">
        <f t="shared" si="7"/>
        <v/>
      </c>
    </row>
    <row r="209" spans="1:5" s="7" customFormat="1" ht="14.25">
      <c r="A209" s="164" t="s">
        <v>141</v>
      </c>
      <c r="B209" s="170"/>
      <c r="C209" s="171"/>
      <c r="D209" s="167">
        <f t="shared" si="6"/>
        <v>0</v>
      </c>
      <c r="E209" s="168" t="str">
        <f t="shared" si="7"/>
        <v/>
      </c>
    </row>
    <row r="210" spans="1:5" s="7" customFormat="1" ht="15">
      <c r="A210" s="164" t="s">
        <v>770</v>
      </c>
      <c r="B210" s="169">
        <f>SUM(B211,B212,B213,B214,B215,B216)</f>
        <v>0</v>
      </c>
      <c r="C210" s="172">
        <f>SUM(C211,C212,C213,C214,C215,C216)</f>
        <v>0</v>
      </c>
      <c r="D210" s="167">
        <f t="shared" si="6"/>
        <v>0</v>
      </c>
      <c r="E210" s="168" t="str">
        <f t="shared" si="7"/>
        <v/>
      </c>
    </row>
    <row r="211" spans="1:5" s="7" customFormat="1" ht="14.25">
      <c r="A211" s="164" t="s">
        <v>51</v>
      </c>
      <c r="B211" s="170"/>
      <c r="C211" s="171"/>
      <c r="D211" s="167">
        <f t="shared" si="6"/>
        <v>0</v>
      </c>
      <c r="E211" s="168" t="str">
        <f t="shared" si="7"/>
        <v/>
      </c>
    </row>
    <row r="212" spans="1:5" s="7" customFormat="1" ht="14.25">
      <c r="A212" s="164" t="s">
        <v>52</v>
      </c>
      <c r="B212" s="170"/>
      <c r="C212" s="171"/>
      <c r="D212" s="167">
        <f t="shared" si="6"/>
        <v>0</v>
      </c>
      <c r="E212" s="168" t="str">
        <f t="shared" si="7"/>
        <v/>
      </c>
    </row>
    <row r="213" spans="1:5" s="7" customFormat="1" ht="14.25">
      <c r="A213" s="164" t="s">
        <v>53</v>
      </c>
      <c r="B213" s="170"/>
      <c r="C213" s="171"/>
      <c r="D213" s="167">
        <f t="shared" si="6"/>
        <v>0</v>
      </c>
      <c r="E213" s="168" t="str">
        <f t="shared" si="7"/>
        <v/>
      </c>
    </row>
    <row r="214" spans="1:5" s="7" customFormat="1" ht="14.25">
      <c r="A214" s="164" t="s">
        <v>771</v>
      </c>
      <c r="B214" s="170"/>
      <c r="C214" s="171"/>
      <c r="D214" s="167">
        <f t="shared" si="6"/>
        <v>0</v>
      </c>
      <c r="E214" s="168" t="str">
        <f t="shared" si="7"/>
        <v/>
      </c>
    </row>
    <row r="215" spans="1:5" s="7" customFormat="1" ht="14.25">
      <c r="A215" s="164" t="s">
        <v>60</v>
      </c>
      <c r="B215" s="170"/>
      <c r="C215" s="171"/>
      <c r="D215" s="167">
        <f t="shared" si="6"/>
        <v>0</v>
      </c>
      <c r="E215" s="168" t="str">
        <f t="shared" si="7"/>
        <v/>
      </c>
    </row>
    <row r="216" spans="1:5" s="7" customFormat="1" ht="14.25">
      <c r="A216" s="164" t="s">
        <v>772</v>
      </c>
      <c r="B216" s="170"/>
      <c r="C216" s="171"/>
      <c r="D216" s="167">
        <f t="shared" si="6"/>
        <v>0</v>
      </c>
      <c r="E216" s="168" t="str">
        <f t="shared" si="7"/>
        <v/>
      </c>
    </row>
    <row r="217" spans="1:5" s="7" customFormat="1" ht="15">
      <c r="A217" s="164" t="s">
        <v>773</v>
      </c>
      <c r="B217" s="169">
        <f>SUM(B218,B219,B220,B221,B222,B223,B224,B225,B226,B227,B228,B229,B230,B231)</f>
        <v>404</v>
      </c>
      <c r="C217" s="172">
        <f>SUM(C218,C219,C220,C221,C222,C223,C224,C225,C226,C227,C228,C229,C230,C231)</f>
        <v>389</v>
      </c>
      <c r="D217" s="167">
        <f t="shared" si="6"/>
        <v>-15</v>
      </c>
      <c r="E217" s="168">
        <f t="shared" si="7"/>
        <v>-3.7128712871287126</v>
      </c>
    </row>
    <row r="218" spans="1:5" s="7" customFormat="1" ht="14.25">
      <c r="A218" s="164" t="s">
        <v>51</v>
      </c>
      <c r="B218" s="170">
        <v>233</v>
      </c>
      <c r="C218" s="171">
        <v>210</v>
      </c>
      <c r="D218" s="167">
        <f t="shared" si="6"/>
        <v>-23</v>
      </c>
      <c r="E218" s="168">
        <f t="shared" si="7"/>
        <v>-9.8712446351931327</v>
      </c>
    </row>
    <row r="219" spans="1:5" s="7" customFormat="1" ht="14.25">
      <c r="A219" s="164" t="s">
        <v>52</v>
      </c>
      <c r="B219" s="170">
        <v>73</v>
      </c>
      <c r="C219" s="171">
        <v>78</v>
      </c>
      <c r="D219" s="167">
        <f t="shared" si="6"/>
        <v>5</v>
      </c>
      <c r="E219" s="168">
        <f t="shared" si="7"/>
        <v>6.8493150684931505</v>
      </c>
    </row>
    <row r="220" spans="1:5" s="7" customFormat="1" ht="14.25">
      <c r="A220" s="164" t="s">
        <v>53</v>
      </c>
      <c r="B220" s="170"/>
      <c r="C220" s="171"/>
      <c r="D220" s="167">
        <f t="shared" si="6"/>
        <v>0</v>
      </c>
      <c r="E220" s="168" t="str">
        <f t="shared" si="7"/>
        <v/>
      </c>
    </row>
    <row r="221" spans="1:5" s="7" customFormat="1" ht="14.25">
      <c r="A221" s="164" t="s">
        <v>774</v>
      </c>
      <c r="B221" s="170"/>
      <c r="C221" s="171"/>
      <c r="D221" s="167">
        <f t="shared" si="6"/>
        <v>0</v>
      </c>
      <c r="E221" s="168" t="str">
        <f t="shared" si="7"/>
        <v/>
      </c>
    </row>
    <row r="222" spans="1:5" s="7" customFormat="1" ht="14.25">
      <c r="A222" s="164" t="s">
        <v>775</v>
      </c>
      <c r="B222" s="170"/>
      <c r="C222" s="171"/>
      <c r="D222" s="167">
        <f t="shared" si="6"/>
        <v>0</v>
      </c>
      <c r="E222" s="168" t="str">
        <f t="shared" si="7"/>
        <v/>
      </c>
    </row>
    <row r="223" spans="1:5" s="7" customFormat="1" ht="14.25">
      <c r="A223" s="164" t="s">
        <v>90</v>
      </c>
      <c r="B223" s="170"/>
      <c r="C223" s="171"/>
      <c r="D223" s="167">
        <f t="shared" si="6"/>
        <v>0</v>
      </c>
      <c r="E223" s="168" t="str">
        <f t="shared" si="7"/>
        <v/>
      </c>
    </row>
    <row r="224" spans="1:5" s="7" customFormat="1" ht="14.25">
      <c r="A224" s="164" t="s">
        <v>776</v>
      </c>
      <c r="B224" s="170"/>
      <c r="C224" s="171"/>
      <c r="D224" s="167">
        <f t="shared" si="6"/>
        <v>0</v>
      </c>
      <c r="E224" s="168" t="str">
        <f t="shared" si="7"/>
        <v/>
      </c>
    </row>
    <row r="225" spans="1:5" s="7" customFormat="1" ht="14.25">
      <c r="A225" s="164" t="s">
        <v>411</v>
      </c>
      <c r="B225" s="170"/>
      <c r="C225" s="171"/>
      <c r="D225" s="167">
        <f t="shared" si="6"/>
        <v>0</v>
      </c>
      <c r="E225" s="168" t="str">
        <f t="shared" si="7"/>
        <v/>
      </c>
    </row>
    <row r="226" spans="1:5" s="7" customFormat="1" ht="14.25">
      <c r="A226" s="164" t="s">
        <v>413</v>
      </c>
      <c r="B226" s="170"/>
      <c r="C226" s="171"/>
      <c r="D226" s="167">
        <f t="shared" si="6"/>
        <v>0</v>
      </c>
      <c r="E226" s="168" t="str">
        <f t="shared" si="7"/>
        <v/>
      </c>
    </row>
    <row r="227" spans="1:5" s="7" customFormat="1" ht="14.25">
      <c r="A227" s="164" t="s">
        <v>412</v>
      </c>
      <c r="B227" s="170"/>
      <c r="C227" s="171"/>
      <c r="D227" s="167">
        <f t="shared" si="6"/>
        <v>0</v>
      </c>
      <c r="E227" s="168" t="str">
        <f t="shared" si="7"/>
        <v/>
      </c>
    </row>
    <row r="228" spans="1:5" s="7" customFormat="1" ht="14.25">
      <c r="A228" s="164" t="s">
        <v>777</v>
      </c>
      <c r="B228" s="170"/>
      <c r="C228" s="171"/>
      <c r="D228" s="167">
        <f t="shared" si="6"/>
        <v>0</v>
      </c>
      <c r="E228" s="168" t="str">
        <f t="shared" si="7"/>
        <v/>
      </c>
    </row>
    <row r="229" spans="1:5" s="7" customFormat="1" ht="14.25">
      <c r="A229" s="164" t="s">
        <v>778</v>
      </c>
      <c r="B229" s="170"/>
      <c r="C229" s="171"/>
      <c r="D229" s="167">
        <f t="shared" si="6"/>
        <v>0</v>
      </c>
      <c r="E229" s="168" t="str">
        <f t="shared" si="7"/>
        <v/>
      </c>
    </row>
    <row r="230" spans="1:5" s="7" customFormat="1" ht="14.25">
      <c r="A230" s="164" t="s">
        <v>60</v>
      </c>
      <c r="B230" s="170">
        <v>98</v>
      </c>
      <c r="C230" s="171">
        <v>101</v>
      </c>
      <c r="D230" s="167">
        <f t="shared" si="6"/>
        <v>3</v>
      </c>
      <c r="E230" s="168">
        <f t="shared" si="7"/>
        <v>3.0612244897959182</v>
      </c>
    </row>
    <row r="231" spans="1:5" s="7" customFormat="1" ht="14.25">
      <c r="A231" s="164" t="s">
        <v>779</v>
      </c>
      <c r="B231" s="170"/>
      <c r="C231" s="171"/>
      <c r="D231" s="167">
        <f t="shared" si="6"/>
        <v>0</v>
      </c>
      <c r="E231" s="168" t="str">
        <f t="shared" si="7"/>
        <v/>
      </c>
    </row>
    <row r="232" spans="1:5" s="7" customFormat="1" ht="15">
      <c r="A232" s="164" t="s">
        <v>780</v>
      </c>
      <c r="B232" s="169">
        <f>SUM(B233,B234)</f>
        <v>2661</v>
      </c>
      <c r="C232" s="172">
        <f>SUM(C233,C234)</f>
        <v>3401</v>
      </c>
      <c r="D232" s="167">
        <f t="shared" si="6"/>
        <v>740</v>
      </c>
      <c r="E232" s="168">
        <f t="shared" si="7"/>
        <v>27.809094325441563</v>
      </c>
    </row>
    <row r="233" spans="1:5" s="7" customFormat="1" ht="14.25">
      <c r="A233" s="164" t="s">
        <v>142</v>
      </c>
      <c r="B233" s="170"/>
      <c r="C233" s="171"/>
      <c r="D233" s="167">
        <f t="shared" si="6"/>
        <v>0</v>
      </c>
      <c r="E233" s="168" t="str">
        <f t="shared" si="7"/>
        <v/>
      </c>
    </row>
    <row r="234" spans="1:5" s="7" customFormat="1" ht="14.25">
      <c r="A234" s="164" t="s">
        <v>781</v>
      </c>
      <c r="B234" s="170">
        <v>2661</v>
      </c>
      <c r="C234" s="171">
        <v>3401</v>
      </c>
      <c r="D234" s="167">
        <f t="shared" si="6"/>
        <v>740</v>
      </c>
      <c r="E234" s="168">
        <f t="shared" si="7"/>
        <v>27.809094325441563</v>
      </c>
    </row>
    <row r="235" spans="1:5" s="7" customFormat="1" ht="15">
      <c r="A235" s="164" t="s">
        <v>782</v>
      </c>
      <c r="B235" s="169">
        <f>SUM(B236,B237,B238)</f>
        <v>0</v>
      </c>
      <c r="C235" s="172">
        <f>SUM(C236,C237,C238)</f>
        <v>0</v>
      </c>
      <c r="D235" s="167">
        <f t="shared" si="6"/>
        <v>0</v>
      </c>
      <c r="E235" s="168" t="str">
        <f t="shared" si="7"/>
        <v/>
      </c>
    </row>
    <row r="236" spans="1:5" s="7" customFormat="1" ht="15">
      <c r="A236" s="164" t="s">
        <v>143</v>
      </c>
      <c r="B236" s="169"/>
      <c r="C236" s="172"/>
      <c r="D236" s="167">
        <f t="shared" si="6"/>
        <v>0</v>
      </c>
      <c r="E236" s="168" t="str">
        <f t="shared" si="7"/>
        <v/>
      </c>
    </row>
    <row r="237" spans="1:5" s="7" customFormat="1" ht="15">
      <c r="A237" s="164" t="s">
        <v>783</v>
      </c>
      <c r="B237" s="169"/>
      <c r="C237" s="172"/>
      <c r="D237" s="167">
        <f t="shared" si="6"/>
        <v>0</v>
      </c>
      <c r="E237" s="168" t="str">
        <f t="shared" si="7"/>
        <v/>
      </c>
    </row>
    <row r="238" spans="1:5" s="7" customFormat="1" ht="15">
      <c r="A238" s="164" t="s">
        <v>784</v>
      </c>
      <c r="B238" s="169"/>
      <c r="C238" s="172"/>
      <c r="D238" s="167">
        <f t="shared" si="6"/>
        <v>0</v>
      </c>
      <c r="E238" s="168" t="str">
        <f t="shared" si="7"/>
        <v/>
      </c>
    </row>
    <row r="239" spans="1:5" s="7" customFormat="1" ht="15">
      <c r="A239" s="164" t="s">
        <v>785</v>
      </c>
      <c r="B239" s="169">
        <f>SUM(B240,B248)</f>
        <v>0</v>
      </c>
      <c r="C239" s="172">
        <f>SUM(C240,C248)</f>
        <v>0</v>
      </c>
      <c r="D239" s="167">
        <f t="shared" si="6"/>
        <v>0</v>
      </c>
      <c r="E239" s="168" t="str">
        <f t="shared" si="7"/>
        <v/>
      </c>
    </row>
    <row r="240" spans="1:5" s="7" customFormat="1" ht="15">
      <c r="A240" s="164" t="s">
        <v>144</v>
      </c>
      <c r="B240" s="169">
        <f>SUM(B241,B242,B243,B244,B245,B246,B247)</f>
        <v>0</v>
      </c>
      <c r="C240" s="172">
        <f>SUM(C241,C242,C243,C244,C245,C246,C247)</f>
        <v>0</v>
      </c>
      <c r="D240" s="167">
        <f t="shared" si="6"/>
        <v>0</v>
      </c>
      <c r="E240" s="168" t="str">
        <f t="shared" si="7"/>
        <v/>
      </c>
    </row>
    <row r="241" spans="1:5" s="7" customFormat="1" ht="14.25">
      <c r="A241" s="164" t="s">
        <v>145</v>
      </c>
      <c r="B241" s="170"/>
      <c r="C241" s="171"/>
      <c r="D241" s="167">
        <f t="shared" si="6"/>
        <v>0</v>
      </c>
      <c r="E241" s="168" t="str">
        <f t="shared" si="7"/>
        <v/>
      </c>
    </row>
    <row r="242" spans="1:5" s="7" customFormat="1" ht="14.25">
      <c r="A242" s="164" t="s">
        <v>146</v>
      </c>
      <c r="B242" s="170"/>
      <c r="C242" s="171"/>
      <c r="D242" s="167">
        <f t="shared" si="6"/>
        <v>0</v>
      </c>
      <c r="E242" s="168" t="str">
        <f t="shared" si="7"/>
        <v/>
      </c>
    </row>
    <row r="243" spans="1:5" s="7" customFormat="1" ht="14.25">
      <c r="A243" s="164" t="s">
        <v>147</v>
      </c>
      <c r="B243" s="170"/>
      <c r="C243" s="171"/>
      <c r="D243" s="167">
        <f t="shared" si="6"/>
        <v>0</v>
      </c>
      <c r="E243" s="168" t="str">
        <f t="shared" si="7"/>
        <v/>
      </c>
    </row>
    <row r="244" spans="1:5" s="7" customFormat="1" ht="14.25">
      <c r="A244" s="164" t="s">
        <v>148</v>
      </c>
      <c r="B244" s="170"/>
      <c r="C244" s="171"/>
      <c r="D244" s="167">
        <f t="shared" si="6"/>
        <v>0</v>
      </c>
      <c r="E244" s="168" t="str">
        <f t="shared" si="7"/>
        <v/>
      </c>
    </row>
    <row r="245" spans="1:5" s="7" customFormat="1" ht="14.25">
      <c r="A245" s="164" t="s">
        <v>149</v>
      </c>
      <c r="B245" s="170">
        <v>0</v>
      </c>
      <c r="C245" s="171">
        <v>0</v>
      </c>
      <c r="D245" s="167">
        <f t="shared" si="6"/>
        <v>0</v>
      </c>
      <c r="E245" s="168" t="str">
        <f t="shared" si="7"/>
        <v/>
      </c>
    </row>
    <row r="246" spans="1:5" s="7" customFormat="1" ht="14.25">
      <c r="A246" s="164" t="s">
        <v>150</v>
      </c>
      <c r="B246" s="170"/>
      <c r="C246" s="171"/>
      <c r="D246" s="167">
        <f t="shared" si="6"/>
        <v>0</v>
      </c>
      <c r="E246" s="168" t="str">
        <f t="shared" si="7"/>
        <v/>
      </c>
    </row>
    <row r="247" spans="1:5" s="7" customFormat="1" ht="14.25">
      <c r="A247" s="164" t="s">
        <v>151</v>
      </c>
      <c r="B247" s="170"/>
      <c r="C247" s="171"/>
      <c r="D247" s="167">
        <f t="shared" si="6"/>
        <v>0</v>
      </c>
      <c r="E247" s="168" t="str">
        <f t="shared" si="7"/>
        <v/>
      </c>
    </row>
    <row r="248" spans="1:5" s="7" customFormat="1" ht="15">
      <c r="A248" s="164" t="s">
        <v>786</v>
      </c>
      <c r="B248" s="169"/>
      <c r="C248" s="172"/>
      <c r="D248" s="167">
        <f t="shared" si="6"/>
        <v>0</v>
      </c>
      <c r="E248" s="168" t="str">
        <f t="shared" si="7"/>
        <v/>
      </c>
    </row>
    <row r="249" spans="1:5" s="7" customFormat="1" ht="15">
      <c r="A249" s="164" t="s">
        <v>1198</v>
      </c>
      <c r="B249" s="169">
        <f>SUM(B250,B253,B264,B271,B279,B288,B302,B312,B322,B330,B336)</f>
        <v>2586</v>
      </c>
      <c r="C249" s="172">
        <f>SUM(C250,C253,C264,C271,C279,C288,C302,C312,C322,C330,C336)</f>
        <v>2661</v>
      </c>
      <c r="D249" s="167">
        <f t="shared" si="6"/>
        <v>75</v>
      </c>
      <c r="E249" s="168">
        <f t="shared" si="7"/>
        <v>2.9002320185614847</v>
      </c>
    </row>
    <row r="250" spans="1:5" s="7" customFormat="1" ht="15">
      <c r="A250" s="164" t="s">
        <v>787</v>
      </c>
      <c r="B250" s="169">
        <f>SUM(B251,B252)</f>
        <v>0</v>
      </c>
      <c r="C250" s="172">
        <f>SUM(C251,C252)</f>
        <v>0</v>
      </c>
      <c r="D250" s="167">
        <f t="shared" si="6"/>
        <v>0</v>
      </c>
      <c r="E250" s="168" t="str">
        <f t="shared" si="7"/>
        <v/>
      </c>
    </row>
    <row r="251" spans="1:5" s="7" customFormat="1" ht="14.25">
      <c r="A251" s="164" t="s">
        <v>788</v>
      </c>
      <c r="B251" s="170"/>
      <c r="C251" s="171"/>
      <c r="D251" s="167">
        <f t="shared" si="6"/>
        <v>0</v>
      </c>
      <c r="E251" s="168" t="str">
        <f t="shared" si="7"/>
        <v/>
      </c>
    </row>
    <row r="252" spans="1:5" s="7" customFormat="1" ht="14.25">
      <c r="A252" s="164" t="s">
        <v>789</v>
      </c>
      <c r="B252" s="170"/>
      <c r="C252" s="171"/>
      <c r="D252" s="167">
        <f t="shared" si="6"/>
        <v>0</v>
      </c>
      <c r="E252" s="168" t="str">
        <f t="shared" si="7"/>
        <v/>
      </c>
    </row>
    <row r="253" spans="1:5" s="7" customFormat="1" ht="15">
      <c r="A253" s="164" t="s">
        <v>152</v>
      </c>
      <c r="B253" s="169">
        <f>SUM(B254,B255,B256,B257,B258,B259,B260,B261,B262,B263)</f>
        <v>2388</v>
      </c>
      <c r="C253" s="172">
        <f>SUM(C254,C255,C256,C257,C258,C259,C260,C261,C262,C263)</f>
        <v>2461</v>
      </c>
      <c r="D253" s="167">
        <f t="shared" si="6"/>
        <v>73</v>
      </c>
      <c r="E253" s="168">
        <f t="shared" si="7"/>
        <v>3.0569514237855944</v>
      </c>
    </row>
    <row r="254" spans="1:5" s="7" customFormat="1" ht="14.25">
      <c r="A254" s="164" t="s">
        <v>51</v>
      </c>
      <c r="B254" s="170">
        <v>2043</v>
      </c>
      <c r="C254" s="171">
        <v>1618</v>
      </c>
      <c r="D254" s="167">
        <f t="shared" si="6"/>
        <v>-425</v>
      </c>
      <c r="E254" s="168">
        <f t="shared" si="7"/>
        <v>-20.802741067058246</v>
      </c>
    </row>
    <row r="255" spans="1:5" s="7" customFormat="1" ht="14.25">
      <c r="A255" s="164" t="s">
        <v>52</v>
      </c>
      <c r="B255" s="170">
        <v>206</v>
      </c>
      <c r="C255" s="171">
        <v>683</v>
      </c>
      <c r="D255" s="167">
        <f t="shared" si="6"/>
        <v>477</v>
      </c>
      <c r="E255" s="168">
        <f t="shared" si="7"/>
        <v>231.55339805825244</v>
      </c>
    </row>
    <row r="256" spans="1:5" s="7" customFormat="1" ht="14.25">
      <c r="A256" s="164" t="s">
        <v>53</v>
      </c>
      <c r="B256" s="170"/>
      <c r="C256" s="171"/>
      <c r="D256" s="167">
        <f t="shared" si="6"/>
        <v>0</v>
      </c>
      <c r="E256" s="168" t="str">
        <f t="shared" si="7"/>
        <v/>
      </c>
    </row>
    <row r="257" spans="1:5" s="7" customFormat="1" ht="14.25">
      <c r="A257" s="164" t="s">
        <v>90</v>
      </c>
      <c r="B257" s="170"/>
      <c r="C257" s="171"/>
      <c r="D257" s="167">
        <f t="shared" si="6"/>
        <v>0</v>
      </c>
      <c r="E257" s="168" t="str">
        <f t="shared" si="7"/>
        <v/>
      </c>
    </row>
    <row r="258" spans="1:5" s="7" customFormat="1" ht="14.25">
      <c r="A258" s="164" t="s">
        <v>733</v>
      </c>
      <c r="B258" s="170">
        <v>0</v>
      </c>
      <c r="C258" s="171">
        <v>0</v>
      </c>
      <c r="D258" s="167">
        <f t="shared" si="6"/>
        <v>0</v>
      </c>
      <c r="E258" s="168" t="str">
        <f t="shared" si="7"/>
        <v/>
      </c>
    </row>
    <row r="259" spans="1:5" s="7" customFormat="1" ht="14.25">
      <c r="A259" s="164" t="s">
        <v>790</v>
      </c>
      <c r="B259" s="170"/>
      <c r="C259" s="171"/>
      <c r="D259" s="167">
        <f t="shared" si="6"/>
        <v>0</v>
      </c>
      <c r="E259" s="168" t="str">
        <f t="shared" si="7"/>
        <v/>
      </c>
    </row>
    <row r="260" spans="1:5" s="7" customFormat="1" ht="14.25">
      <c r="A260" s="164" t="s">
        <v>791</v>
      </c>
      <c r="B260" s="170"/>
      <c r="C260" s="171"/>
      <c r="D260" s="167">
        <f t="shared" si="6"/>
        <v>0</v>
      </c>
      <c r="E260" s="168" t="str">
        <f t="shared" si="7"/>
        <v/>
      </c>
    </row>
    <row r="261" spans="1:5" s="7" customFormat="1" ht="14.25">
      <c r="A261" s="164" t="s">
        <v>792</v>
      </c>
      <c r="B261" s="170"/>
      <c r="C261" s="171"/>
      <c r="D261" s="167">
        <f t="shared" si="6"/>
        <v>0</v>
      </c>
      <c r="E261" s="168" t="str">
        <f t="shared" si="7"/>
        <v/>
      </c>
    </row>
    <row r="262" spans="1:5" s="7" customFormat="1" ht="14.25">
      <c r="A262" s="164" t="s">
        <v>60</v>
      </c>
      <c r="B262" s="170">
        <v>139</v>
      </c>
      <c r="C262" s="171">
        <v>153</v>
      </c>
      <c r="D262" s="167">
        <f t="shared" si="6"/>
        <v>14</v>
      </c>
      <c r="E262" s="168">
        <f t="shared" si="7"/>
        <v>10.071942446043165</v>
      </c>
    </row>
    <row r="263" spans="1:5" s="7" customFormat="1" ht="14.25">
      <c r="A263" s="164" t="s">
        <v>153</v>
      </c>
      <c r="B263" s="170"/>
      <c r="C263" s="171">
        <v>7</v>
      </c>
      <c r="D263" s="167">
        <f t="shared" ref="D263:D326" si="8">C263-B263</f>
        <v>7</v>
      </c>
      <c r="E263" s="168" t="str">
        <f t="shared" ref="E263:E326" si="9">IF(B263=0,"",D263/B263*100)</f>
        <v/>
      </c>
    </row>
    <row r="264" spans="1:5" s="7" customFormat="1" ht="15">
      <c r="A264" s="164" t="s">
        <v>154</v>
      </c>
      <c r="B264" s="169">
        <f>SUM(B265,B266,B267,B268,B269,B270)</f>
        <v>0</v>
      </c>
      <c r="C264" s="172">
        <f>SUM(C265,C266,C267,C268,C269,C270)</f>
        <v>0</v>
      </c>
      <c r="D264" s="167">
        <f t="shared" si="8"/>
        <v>0</v>
      </c>
      <c r="E264" s="168" t="str">
        <f t="shared" si="9"/>
        <v/>
      </c>
    </row>
    <row r="265" spans="1:5" s="7" customFormat="1" ht="14.25">
      <c r="A265" s="164" t="s">
        <v>51</v>
      </c>
      <c r="B265" s="170"/>
      <c r="C265" s="171"/>
      <c r="D265" s="167">
        <f t="shared" si="8"/>
        <v>0</v>
      </c>
      <c r="E265" s="168" t="str">
        <f t="shared" si="9"/>
        <v/>
      </c>
    </row>
    <row r="266" spans="1:5" s="7" customFormat="1" ht="14.25">
      <c r="A266" s="164" t="s">
        <v>52</v>
      </c>
      <c r="B266" s="170"/>
      <c r="C266" s="171"/>
      <c r="D266" s="167">
        <f t="shared" si="8"/>
        <v>0</v>
      </c>
      <c r="E266" s="168" t="str">
        <f t="shared" si="9"/>
        <v/>
      </c>
    </row>
    <row r="267" spans="1:5" s="7" customFormat="1" ht="14.25">
      <c r="A267" s="164" t="s">
        <v>53</v>
      </c>
      <c r="B267" s="170"/>
      <c r="C267" s="171"/>
      <c r="D267" s="167">
        <f t="shared" si="8"/>
        <v>0</v>
      </c>
      <c r="E267" s="168" t="str">
        <f t="shared" si="9"/>
        <v/>
      </c>
    </row>
    <row r="268" spans="1:5" s="7" customFormat="1" ht="14.25">
      <c r="A268" s="164" t="s">
        <v>155</v>
      </c>
      <c r="B268" s="170"/>
      <c r="C268" s="171"/>
      <c r="D268" s="167">
        <f t="shared" si="8"/>
        <v>0</v>
      </c>
      <c r="E268" s="168" t="str">
        <f t="shared" si="9"/>
        <v/>
      </c>
    </row>
    <row r="269" spans="1:5" s="7" customFormat="1" ht="14.25">
      <c r="A269" s="164" t="s">
        <v>60</v>
      </c>
      <c r="B269" s="170"/>
      <c r="C269" s="171"/>
      <c r="D269" s="167">
        <f t="shared" si="8"/>
        <v>0</v>
      </c>
      <c r="E269" s="168" t="str">
        <f t="shared" si="9"/>
        <v/>
      </c>
    </row>
    <row r="270" spans="1:5" s="7" customFormat="1" ht="14.25">
      <c r="A270" s="164" t="s">
        <v>156</v>
      </c>
      <c r="B270" s="170"/>
      <c r="C270" s="171"/>
      <c r="D270" s="167">
        <f t="shared" si="8"/>
        <v>0</v>
      </c>
      <c r="E270" s="168" t="str">
        <f t="shared" si="9"/>
        <v/>
      </c>
    </row>
    <row r="271" spans="1:5" s="7" customFormat="1" ht="15">
      <c r="A271" s="164" t="s">
        <v>157</v>
      </c>
      <c r="B271" s="169">
        <f>SUM(B272,B273,B274,B275,B276,B277,B278)</f>
        <v>0</v>
      </c>
      <c r="C271" s="172">
        <f>SUM(C272,C273,C274,C275,C276,C277,C278)</f>
        <v>0</v>
      </c>
      <c r="D271" s="167">
        <f t="shared" si="8"/>
        <v>0</v>
      </c>
      <c r="E271" s="168" t="str">
        <f t="shared" si="9"/>
        <v/>
      </c>
    </row>
    <row r="272" spans="1:5" s="7" customFormat="1" ht="14.25">
      <c r="A272" s="164" t="s">
        <v>51</v>
      </c>
      <c r="B272" s="170"/>
      <c r="C272" s="171"/>
      <c r="D272" s="167">
        <f t="shared" si="8"/>
        <v>0</v>
      </c>
      <c r="E272" s="168" t="str">
        <f t="shared" si="9"/>
        <v/>
      </c>
    </row>
    <row r="273" spans="1:5" s="7" customFormat="1" ht="14.25">
      <c r="A273" s="164" t="s">
        <v>52</v>
      </c>
      <c r="B273" s="170"/>
      <c r="C273" s="171"/>
      <c r="D273" s="167">
        <f t="shared" si="8"/>
        <v>0</v>
      </c>
      <c r="E273" s="168" t="str">
        <f t="shared" si="9"/>
        <v/>
      </c>
    </row>
    <row r="274" spans="1:5" s="7" customFormat="1" ht="14.25">
      <c r="A274" s="164" t="s">
        <v>53</v>
      </c>
      <c r="B274" s="170"/>
      <c r="C274" s="171"/>
      <c r="D274" s="167">
        <f t="shared" si="8"/>
        <v>0</v>
      </c>
      <c r="E274" s="168" t="str">
        <f t="shared" si="9"/>
        <v/>
      </c>
    </row>
    <row r="275" spans="1:5" s="7" customFormat="1" ht="14.25">
      <c r="A275" s="164" t="s">
        <v>158</v>
      </c>
      <c r="B275" s="170"/>
      <c r="C275" s="171"/>
      <c r="D275" s="167">
        <f t="shared" si="8"/>
        <v>0</v>
      </c>
      <c r="E275" s="168" t="str">
        <f t="shared" si="9"/>
        <v/>
      </c>
    </row>
    <row r="276" spans="1:5" s="7" customFormat="1" ht="14.25">
      <c r="A276" s="164" t="s">
        <v>793</v>
      </c>
      <c r="B276" s="170"/>
      <c r="C276" s="171"/>
      <c r="D276" s="167">
        <f t="shared" si="8"/>
        <v>0</v>
      </c>
      <c r="E276" s="168" t="str">
        <f t="shared" si="9"/>
        <v/>
      </c>
    </row>
    <row r="277" spans="1:5" s="7" customFormat="1" ht="14.25">
      <c r="A277" s="164" t="s">
        <v>60</v>
      </c>
      <c r="B277" s="170"/>
      <c r="C277" s="171"/>
      <c r="D277" s="167">
        <f t="shared" si="8"/>
        <v>0</v>
      </c>
      <c r="E277" s="168" t="str">
        <f t="shared" si="9"/>
        <v/>
      </c>
    </row>
    <row r="278" spans="1:5" s="7" customFormat="1" ht="14.25">
      <c r="A278" s="164" t="s">
        <v>159</v>
      </c>
      <c r="B278" s="170"/>
      <c r="C278" s="171"/>
      <c r="D278" s="167">
        <f t="shared" si="8"/>
        <v>0</v>
      </c>
      <c r="E278" s="168" t="str">
        <f t="shared" si="9"/>
        <v/>
      </c>
    </row>
    <row r="279" spans="1:5" s="7" customFormat="1" ht="15">
      <c r="A279" s="164" t="s">
        <v>160</v>
      </c>
      <c r="B279" s="169">
        <f>SUM(B280,B281,B282,B283,B284,B285,B286,B287)</f>
        <v>0</v>
      </c>
      <c r="C279" s="172">
        <f>SUM(C280,C281,C282,C283,C284,C285,C286,C287)</f>
        <v>0</v>
      </c>
      <c r="D279" s="167">
        <f t="shared" si="8"/>
        <v>0</v>
      </c>
      <c r="E279" s="168" t="str">
        <f t="shared" si="9"/>
        <v/>
      </c>
    </row>
    <row r="280" spans="1:5" s="7" customFormat="1" ht="14.25">
      <c r="A280" s="164" t="s">
        <v>51</v>
      </c>
      <c r="B280" s="170"/>
      <c r="C280" s="171"/>
      <c r="D280" s="167">
        <f t="shared" si="8"/>
        <v>0</v>
      </c>
      <c r="E280" s="168" t="str">
        <f t="shared" si="9"/>
        <v/>
      </c>
    </row>
    <row r="281" spans="1:5" s="7" customFormat="1" ht="14.25">
      <c r="A281" s="164" t="s">
        <v>52</v>
      </c>
      <c r="B281" s="170"/>
      <c r="C281" s="171"/>
      <c r="D281" s="167">
        <f t="shared" si="8"/>
        <v>0</v>
      </c>
      <c r="E281" s="168" t="str">
        <f t="shared" si="9"/>
        <v/>
      </c>
    </row>
    <row r="282" spans="1:5" s="7" customFormat="1" ht="14.25">
      <c r="A282" s="164" t="s">
        <v>53</v>
      </c>
      <c r="B282" s="170"/>
      <c r="C282" s="171"/>
      <c r="D282" s="167">
        <f t="shared" si="8"/>
        <v>0</v>
      </c>
      <c r="E282" s="168" t="str">
        <f t="shared" si="9"/>
        <v/>
      </c>
    </row>
    <row r="283" spans="1:5" s="7" customFormat="1" ht="14.25">
      <c r="A283" s="164" t="s">
        <v>161</v>
      </c>
      <c r="B283" s="170"/>
      <c r="C283" s="171"/>
      <c r="D283" s="167">
        <f t="shared" si="8"/>
        <v>0</v>
      </c>
      <c r="E283" s="168" t="str">
        <f t="shared" si="9"/>
        <v/>
      </c>
    </row>
    <row r="284" spans="1:5" s="7" customFormat="1" ht="14.25">
      <c r="A284" s="164" t="s">
        <v>162</v>
      </c>
      <c r="B284" s="170"/>
      <c r="C284" s="171"/>
      <c r="D284" s="167">
        <f t="shared" si="8"/>
        <v>0</v>
      </c>
      <c r="E284" s="168" t="str">
        <f t="shared" si="9"/>
        <v/>
      </c>
    </row>
    <row r="285" spans="1:5" s="7" customFormat="1" ht="14.25">
      <c r="A285" s="164" t="s">
        <v>163</v>
      </c>
      <c r="B285" s="170"/>
      <c r="C285" s="171"/>
      <c r="D285" s="167">
        <f t="shared" si="8"/>
        <v>0</v>
      </c>
      <c r="E285" s="168" t="str">
        <f t="shared" si="9"/>
        <v/>
      </c>
    </row>
    <row r="286" spans="1:5" s="7" customFormat="1" ht="14.25">
      <c r="A286" s="164" t="s">
        <v>60</v>
      </c>
      <c r="B286" s="170"/>
      <c r="C286" s="171"/>
      <c r="D286" s="167">
        <f t="shared" si="8"/>
        <v>0</v>
      </c>
      <c r="E286" s="168" t="str">
        <f t="shared" si="9"/>
        <v/>
      </c>
    </row>
    <row r="287" spans="1:5" s="7" customFormat="1" ht="14.25">
      <c r="A287" s="164" t="s">
        <v>164</v>
      </c>
      <c r="B287" s="170"/>
      <c r="C287" s="171"/>
      <c r="D287" s="167">
        <f t="shared" si="8"/>
        <v>0</v>
      </c>
      <c r="E287" s="168" t="str">
        <f t="shared" si="9"/>
        <v/>
      </c>
    </row>
    <row r="288" spans="1:5" s="7" customFormat="1" ht="15">
      <c r="A288" s="164" t="s">
        <v>165</v>
      </c>
      <c r="B288" s="169">
        <f>SUM(B289,B290,B291,B292,B293,B294,B295,B296,B297,B298,B299,B300,B301)</f>
        <v>198</v>
      </c>
      <c r="C288" s="172">
        <f>SUM(C289,C290,C291,C292,C293,C294,C295,C296,C297,C298,C299,C300,C301)</f>
        <v>200</v>
      </c>
      <c r="D288" s="167">
        <f t="shared" si="8"/>
        <v>2</v>
      </c>
      <c r="E288" s="168">
        <f t="shared" si="9"/>
        <v>1.0101010101010102</v>
      </c>
    </row>
    <row r="289" spans="1:5" s="7" customFormat="1" ht="14.25">
      <c r="A289" s="164" t="s">
        <v>51</v>
      </c>
      <c r="B289" s="170">
        <v>162</v>
      </c>
      <c r="C289" s="171">
        <v>161</v>
      </c>
      <c r="D289" s="167">
        <f t="shared" si="8"/>
        <v>-1</v>
      </c>
      <c r="E289" s="168">
        <f t="shared" si="9"/>
        <v>-0.61728395061728392</v>
      </c>
    </row>
    <row r="290" spans="1:5" s="7" customFormat="1" ht="14.25">
      <c r="A290" s="164" t="s">
        <v>52</v>
      </c>
      <c r="B290" s="170"/>
      <c r="C290" s="171"/>
      <c r="D290" s="167">
        <f t="shared" si="8"/>
        <v>0</v>
      </c>
      <c r="E290" s="168" t="str">
        <f t="shared" si="9"/>
        <v/>
      </c>
    </row>
    <row r="291" spans="1:5" s="7" customFormat="1" ht="14.25">
      <c r="A291" s="164" t="s">
        <v>53</v>
      </c>
      <c r="B291" s="170"/>
      <c r="C291" s="171"/>
      <c r="D291" s="167">
        <f t="shared" si="8"/>
        <v>0</v>
      </c>
      <c r="E291" s="168" t="str">
        <f t="shared" si="9"/>
        <v/>
      </c>
    </row>
    <row r="292" spans="1:5" s="7" customFormat="1" ht="14.25">
      <c r="A292" s="164" t="s">
        <v>166</v>
      </c>
      <c r="B292" s="170"/>
      <c r="C292" s="171"/>
      <c r="D292" s="167">
        <f t="shared" si="8"/>
        <v>0</v>
      </c>
      <c r="E292" s="168" t="str">
        <f t="shared" si="9"/>
        <v/>
      </c>
    </row>
    <row r="293" spans="1:5" s="7" customFormat="1" ht="14.25">
      <c r="A293" s="164" t="s">
        <v>167</v>
      </c>
      <c r="B293" s="170"/>
      <c r="C293" s="171"/>
      <c r="D293" s="167">
        <f t="shared" si="8"/>
        <v>0</v>
      </c>
      <c r="E293" s="168" t="str">
        <f t="shared" si="9"/>
        <v/>
      </c>
    </row>
    <row r="294" spans="1:5" s="7" customFormat="1" ht="14.25">
      <c r="A294" s="164" t="s">
        <v>734</v>
      </c>
      <c r="B294" s="170"/>
      <c r="C294" s="171"/>
      <c r="D294" s="167">
        <f t="shared" si="8"/>
        <v>0</v>
      </c>
      <c r="E294" s="168" t="str">
        <f t="shared" si="9"/>
        <v/>
      </c>
    </row>
    <row r="295" spans="1:5" s="7" customFormat="1" ht="14.25">
      <c r="A295" s="164" t="s">
        <v>735</v>
      </c>
      <c r="B295" s="170">
        <v>0</v>
      </c>
      <c r="C295" s="171">
        <v>0</v>
      </c>
      <c r="D295" s="167">
        <f t="shared" si="8"/>
        <v>0</v>
      </c>
      <c r="E295" s="168" t="str">
        <f t="shared" si="9"/>
        <v/>
      </c>
    </row>
    <row r="296" spans="1:5" s="7" customFormat="1" ht="14.25">
      <c r="A296" s="164" t="s">
        <v>794</v>
      </c>
      <c r="B296" s="170"/>
      <c r="C296" s="171"/>
      <c r="D296" s="167">
        <f t="shared" si="8"/>
        <v>0</v>
      </c>
      <c r="E296" s="168" t="str">
        <f t="shared" si="9"/>
        <v/>
      </c>
    </row>
    <row r="297" spans="1:5" s="7" customFormat="1" ht="14.25">
      <c r="A297" s="164" t="s">
        <v>168</v>
      </c>
      <c r="B297" s="170"/>
      <c r="C297" s="171"/>
      <c r="D297" s="167">
        <f t="shared" si="8"/>
        <v>0</v>
      </c>
      <c r="E297" s="168" t="str">
        <f t="shared" si="9"/>
        <v/>
      </c>
    </row>
    <row r="298" spans="1:5" s="7" customFormat="1" ht="14.25">
      <c r="A298" s="164" t="s">
        <v>795</v>
      </c>
      <c r="B298" s="170"/>
      <c r="C298" s="171"/>
      <c r="D298" s="167">
        <f t="shared" si="8"/>
        <v>0</v>
      </c>
      <c r="E298" s="168" t="str">
        <f t="shared" si="9"/>
        <v/>
      </c>
    </row>
    <row r="299" spans="1:5" s="7" customFormat="1" ht="14.25">
      <c r="A299" s="164" t="s">
        <v>90</v>
      </c>
      <c r="B299" s="170"/>
      <c r="C299" s="171"/>
      <c r="D299" s="167">
        <f t="shared" si="8"/>
        <v>0</v>
      </c>
      <c r="E299" s="168" t="str">
        <f t="shared" si="9"/>
        <v/>
      </c>
    </row>
    <row r="300" spans="1:5" s="7" customFormat="1" ht="14.25">
      <c r="A300" s="164" t="s">
        <v>60</v>
      </c>
      <c r="B300" s="170">
        <v>36</v>
      </c>
      <c r="C300" s="171">
        <v>39</v>
      </c>
      <c r="D300" s="167">
        <f t="shared" si="8"/>
        <v>3</v>
      </c>
      <c r="E300" s="168">
        <f t="shared" si="9"/>
        <v>8.3333333333333321</v>
      </c>
    </row>
    <row r="301" spans="1:5" s="7" customFormat="1" ht="14.25">
      <c r="A301" s="164" t="s">
        <v>169</v>
      </c>
      <c r="B301" s="170">
        <v>0</v>
      </c>
      <c r="C301" s="171">
        <v>0</v>
      </c>
      <c r="D301" s="167">
        <f t="shared" si="8"/>
        <v>0</v>
      </c>
      <c r="E301" s="168" t="str">
        <f t="shared" si="9"/>
        <v/>
      </c>
    </row>
    <row r="302" spans="1:5" s="7" customFormat="1" ht="15">
      <c r="A302" s="164" t="s">
        <v>170</v>
      </c>
      <c r="B302" s="169">
        <f>SUM(B303,B304,B305,B306,B307,B308,B309,B310,B311)</f>
        <v>0</v>
      </c>
      <c r="C302" s="172">
        <f>SUM(C303,C304,C305,C306,C307,C308,C309,C310,C311)</f>
        <v>0</v>
      </c>
      <c r="D302" s="167">
        <f t="shared" si="8"/>
        <v>0</v>
      </c>
      <c r="E302" s="168" t="str">
        <f t="shared" si="9"/>
        <v/>
      </c>
    </row>
    <row r="303" spans="1:5" s="7" customFormat="1" ht="14.25">
      <c r="A303" s="164" t="s">
        <v>51</v>
      </c>
      <c r="B303" s="170"/>
      <c r="C303" s="171"/>
      <c r="D303" s="167">
        <f t="shared" si="8"/>
        <v>0</v>
      </c>
      <c r="E303" s="168" t="str">
        <f t="shared" si="9"/>
        <v/>
      </c>
    </row>
    <row r="304" spans="1:5" s="7" customFormat="1" ht="14.25">
      <c r="A304" s="164" t="s">
        <v>52</v>
      </c>
      <c r="B304" s="170"/>
      <c r="C304" s="171"/>
      <c r="D304" s="167">
        <f t="shared" si="8"/>
        <v>0</v>
      </c>
      <c r="E304" s="168" t="str">
        <f t="shared" si="9"/>
        <v/>
      </c>
    </row>
    <row r="305" spans="1:5" s="7" customFormat="1" ht="14.25">
      <c r="A305" s="164" t="s">
        <v>53</v>
      </c>
      <c r="B305" s="170"/>
      <c r="C305" s="171"/>
      <c r="D305" s="167">
        <f t="shared" si="8"/>
        <v>0</v>
      </c>
      <c r="E305" s="168" t="str">
        <f t="shared" si="9"/>
        <v/>
      </c>
    </row>
    <row r="306" spans="1:5" s="7" customFormat="1" ht="14.25">
      <c r="A306" s="164" t="s">
        <v>796</v>
      </c>
      <c r="B306" s="170"/>
      <c r="C306" s="171"/>
      <c r="D306" s="167">
        <f t="shared" si="8"/>
        <v>0</v>
      </c>
      <c r="E306" s="168" t="str">
        <f t="shared" si="9"/>
        <v/>
      </c>
    </row>
    <row r="307" spans="1:5" s="7" customFormat="1" ht="14.25">
      <c r="A307" s="164" t="s">
        <v>797</v>
      </c>
      <c r="B307" s="170"/>
      <c r="C307" s="171"/>
      <c r="D307" s="167">
        <f t="shared" si="8"/>
        <v>0</v>
      </c>
      <c r="E307" s="168" t="str">
        <f t="shared" si="9"/>
        <v/>
      </c>
    </row>
    <row r="308" spans="1:5" s="7" customFormat="1" ht="14.25">
      <c r="A308" s="164" t="s">
        <v>171</v>
      </c>
      <c r="B308" s="170"/>
      <c r="C308" s="171"/>
      <c r="D308" s="167">
        <f t="shared" si="8"/>
        <v>0</v>
      </c>
      <c r="E308" s="168" t="str">
        <f t="shared" si="9"/>
        <v/>
      </c>
    </row>
    <row r="309" spans="1:5" s="7" customFormat="1" ht="14.25">
      <c r="A309" s="164" t="s">
        <v>90</v>
      </c>
      <c r="B309" s="170"/>
      <c r="C309" s="171"/>
      <c r="D309" s="167">
        <f t="shared" si="8"/>
        <v>0</v>
      </c>
      <c r="E309" s="168" t="str">
        <f t="shared" si="9"/>
        <v/>
      </c>
    </row>
    <row r="310" spans="1:5" s="7" customFormat="1" ht="14.25">
      <c r="A310" s="164" t="s">
        <v>60</v>
      </c>
      <c r="B310" s="170"/>
      <c r="C310" s="171"/>
      <c r="D310" s="167">
        <f t="shared" si="8"/>
        <v>0</v>
      </c>
      <c r="E310" s="168" t="str">
        <f t="shared" si="9"/>
        <v/>
      </c>
    </row>
    <row r="311" spans="1:5" s="7" customFormat="1" ht="14.25">
      <c r="A311" s="164" t="s">
        <v>172</v>
      </c>
      <c r="B311" s="170"/>
      <c r="C311" s="171"/>
      <c r="D311" s="167">
        <f t="shared" si="8"/>
        <v>0</v>
      </c>
      <c r="E311" s="168" t="str">
        <f t="shared" si="9"/>
        <v/>
      </c>
    </row>
    <row r="312" spans="1:5" s="7" customFormat="1" ht="15">
      <c r="A312" s="164" t="s">
        <v>173</v>
      </c>
      <c r="B312" s="169">
        <f>SUM(B313,B314,B315,B316,B317,B318,B319,B320,B321)</f>
        <v>0</v>
      </c>
      <c r="C312" s="172">
        <f>SUM(C313,C314,C315,C316,C317,C318,C319,C320,C321)</f>
        <v>0</v>
      </c>
      <c r="D312" s="167">
        <f t="shared" si="8"/>
        <v>0</v>
      </c>
      <c r="E312" s="168" t="str">
        <f t="shared" si="9"/>
        <v/>
      </c>
    </row>
    <row r="313" spans="1:5" s="7" customFormat="1" ht="14.25">
      <c r="A313" s="164" t="s">
        <v>51</v>
      </c>
      <c r="B313" s="170"/>
      <c r="C313" s="171"/>
      <c r="D313" s="167">
        <f t="shared" si="8"/>
        <v>0</v>
      </c>
      <c r="E313" s="168" t="str">
        <f t="shared" si="9"/>
        <v/>
      </c>
    </row>
    <row r="314" spans="1:5" s="7" customFormat="1" ht="14.25">
      <c r="A314" s="164" t="s">
        <v>52</v>
      </c>
      <c r="B314" s="170"/>
      <c r="C314" s="171"/>
      <c r="D314" s="167">
        <f t="shared" si="8"/>
        <v>0</v>
      </c>
      <c r="E314" s="168" t="str">
        <f t="shared" si="9"/>
        <v/>
      </c>
    </row>
    <row r="315" spans="1:5" s="7" customFormat="1" ht="14.25">
      <c r="A315" s="164" t="s">
        <v>53</v>
      </c>
      <c r="B315" s="170"/>
      <c r="C315" s="171"/>
      <c r="D315" s="167">
        <f t="shared" si="8"/>
        <v>0</v>
      </c>
      <c r="E315" s="168" t="str">
        <f t="shared" si="9"/>
        <v/>
      </c>
    </row>
    <row r="316" spans="1:5" s="7" customFormat="1" ht="14.25">
      <c r="A316" s="164" t="s">
        <v>174</v>
      </c>
      <c r="B316" s="170"/>
      <c r="C316" s="171"/>
      <c r="D316" s="167">
        <f t="shared" si="8"/>
        <v>0</v>
      </c>
      <c r="E316" s="168" t="str">
        <f t="shared" si="9"/>
        <v/>
      </c>
    </row>
    <row r="317" spans="1:5" s="7" customFormat="1" ht="14.25">
      <c r="A317" s="164" t="s">
        <v>175</v>
      </c>
      <c r="B317" s="170"/>
      <c r="C317" s="171"/>
      <c r="D317" s="167">
        <f t="shared" si="8"/>
        <v>0</v>
      </c>
      <c r="E317" s="168" t="str">
        <f t="shared" si="9"/>
        <v/>
      </c>
    </row>
    <row r="318" spans="1:5" s="7" customFormat="1" ht="14.25">
      <c r="A318" s="164" t="s">
        <v>176</v>
      </c>
      <c r="B318" s="170"/>
      <c r="C318" s="171"/>
      <c r="D318" s="167">
        <f t="shared" si="8"/>
        <v>0</v>
      </c>
      <c r="E318" s="168" t="str">
        <f t="shared" si="9"/>
        <v/>
      </c>
    </row>
    <row r="319" spans="1:5" s="7" customFormat="1" ht="14.25">
      <c r="A319" s="164" t="s">
        <v>90</v>
      </c>
      <c r="B319" s="170"/>
      <c r="C319" s="171"/>
      <c r="D319" s="167">
        <f t="shared" si="8"/>
        <v>0</v>
      </c>
      <c r="E319" s="168" t="str">
        <f t="shared" si="9"/>
        <v/>
      </c>
    </row>
    <row r="320" spans="1:5" s="7" customFormat="1" ht="14.25">
      <c r="A320" s="164" t="s">
        <v>60</v>
      </c>
      <c r="B320" s="170"/>
      <c r="C320" s="171"/>
      <c r="D320" s="167">
        <f t="shared" si="8"/>
        <v>0</v>
      </c>
      <c r="E320" s="168" t="str">
        <f t="shared" si="9"/>
        <v/>
      </c>
    </row>
    <row r="321" spans="1:5" s="7" customFormat="1" ht="14.25">
      <c r="A321" s="164" t="s">
        <v>177</v>
      </c>
      <c r="B321" s="170"/>
      <c r="C321" s="171"/>
      <c r="D321" s="167">
        <f t="shared" si="8"/>
        <v>0</v>
      </c>
      <c r="E321" s="168" t="str">
        <f t="shared" si="9"/>
        <v/>
      </c>
    </row>
    <row r="322" spans="1:5" s="7" customFormat="1" ht="15">
      <c r="A322" s="164" t="s">
        <v>178</v>
      </c>
      <c r="B322" s="169">
        <f>SUM(B323,B324,B325,B326,B327,B328,B329)</f>
        <v>0</v>
      </c>
      <c r="C322" s="172">
        <f>SUM(C323,C324,C325,C326,C327,C328,C329)</f>
        <v>0</v>
      </c>
      <c r="D322" s="167">
        <f t="shared" si="8"/>
        <v>0</v>
      </c>
      <c r="E322" s="168" t="str">
        <f t="shared" si="9"/>
        <v/>
      </c>
    </row>
    <row r="323" spans="1:5" s="7" customFormat="1" ht="14.25">
      <c r="A323" s="164" t="s">
        <v>51</v>
      </c>
      <c r="B323" s="170"/>
      <c r="C323" s="171"/>
      <c r="D323" s="167">
        <f t="shared" si="8"/>
        <v>0</v>
      </c>
      <c r="E323" s="168" t="str">
        <f t="shared" si="9"/>
        <v/>
      </c>
    </row>
    <row r="324" spans="1:5" s="7" customFormat="1" ht="14.25">
      <c r="A324" s="164" t="s">
        <v>52</v>
      </c>
      <c r="B324" s="170"/>
      <c r="C324" s="171"/>
      <c r="D324" s="167">
        <f t="shared" si="8"/>
        <v>0</v>
      </c>
      <c r="E324" s="168" t="str">
        <f t="shared" si="9"/>
        <v/>
      </c>
    </row>
    <row r="325" spans="1:5" s="7" customFormat="1" ht="14.25">
      <c r="A325" s="164" t="s">
        <v>53</v>
      </c>
      <c r="B325" s="170"/>
      <c r="C325" s="171"/>
      <c r="D325" s="167">
        <f t="shared" si="8"/>
        <v>0</v>
      </c>
      <c r="E325" s="168" t="str">
        <f t="shared" si="9"/>
        <v/>
      </c>
    </row>
    <row r="326" spans="1:5" s="7" customFormat="1" ht="14.25">
      <c r="A326" s="164" t="s">
        <v>179</v>
      </c>
      <c r="B326" s="170"/>
      <c r="C326" s="171"/>
      <c r="D326" s="167">
        <f t="shared" si="8"/>
        <v>0</v>
      </c>
      <c r="E326" s="168" t="str">
        <f t="shared" si="9"/>
        <v/>
      </c>
    </row>
    <row r="327" spans="1:5" s="7" customFormat="1" ht="14.25">
      <c r="A327" s="164" t="s">
        <v>180</v>
      </c>
      <c r="B327" s="170"/>
      <c r="C327" s="171"/>
      <c r="D327" s="167">
        <f t="shared" ref="D327:D390" si="10">C327-B327</f>
        <v>0</v>
      </c>
      <c r="E327" s="168" t="str">
        <f t="shared" ref="E327:E390" si="11">IF(B327=0,"",D327/B327*100)</f>
        <v/>
      </c>
    </row>
    <row r="328" spans="1:5" s="7" customFormat="1" ht="14.25">
      <c r="A328" s="164" t="s">
        <v>60</v>
      </c>
      <c r="B328" s="170"/>
      <c r="C328" s="171"/>
      <c r="D328" s="167">
        <f t="shared" si="10"/>
        <v>0</v>
      </c>
      <c r="E328" s="168" t="str">
        <f t="shared" si="11"/>
        <v/>
      </c>
    </row>
    <row r="329" spans="1:5" s="7" customFormat="1" ht="14.25">
      <c r="A329" s="164" t="s">
        <v>181</v>
      </c>
      <c r="B329" s="170"/>
      <c r="C329" s="171"/>
      <c r="D329" s="167">
        <f t="shared" si="10"/>
        <v>0</v>
      </c>
      <c r="E329" s="168" t="str">
        <f t="shared" si="11"/>
        <v/>
      </c>
    </row>
    <row r="330" spans="1:5" s="7" customFormat="1" ht="15">
      <c r="A330" s="164" t="s">
        <v>182</v>
      </c>
      <c r="B330" s="169">
        <f>SUM(B331,B332,B333,B334,B335)</f>
        <v>0</v>
      </c>
      <c r="C330" s="172">
        <f>SUM(C331,C332,C333,C334,C335)</f>
        <v>0</v>
      </c>
      <c r="D330" s="167">
        <f t="shared" si="10"/>
        <v>0</v>
      </c>
      <c r="E330" s="168" t="str">
        <f t="shared" si="11"/>
        <v/>
      </c>
    </row>
    <row r="331" spans="1:5" s="7" customFormat="1" ht="14.25">
      <c r="A331" s="164" t="s">
        <v>51</v>
      </c>
      <c r="B331" s="170"/>
      <c r="C331" s="171"/>
      <c r="D331" s="167">
        <f t="shared" si="10"/>
        <v>0</v>
      </c>
      <c r="E331" s="168" t="str">
        <f t="shared" si="11"/>
        <v/>
      </c>
    </row>
    <row r="332" spans="1:5" s="7" customFormat="1" ht="14.25">
      <c r="A332" s="164" t="s">
        <v>52</v>
      </c>
      <c r="B332" s="170"/>
      <c r="C332" s="171"/>
      <c r="D332" s="167">
        <f t="shared" si="10"/>
        <v>0</v>
      </c>
      <c r="E332" s="168" t="str">
        <f t="shared" si="11"/>
        <v/>
      </c>
    </row>
    <row r="333" spans="1:5" s="7" customFormat="1" ht="14.25">
      <c r="A333" s="164" t="s">
        <v>90</v>
      </c>
      <c r="B333" s="170"/>
      <c r="C333" s="171"/>
      <c r="D333" s="167">
        <f t="shared" si="10"/>
        <v>0</v>
      </c>
      <c r="E333" s="168" t="str">
        <f t="shared" si="11"/>
        <v/>
      </c>
    </row>
    <row r="334" spans="1:5" s="7" customFormat="1" ht="14.25">
      <c r="A334" s="164" t="s">
        <v>798</v>
      </c>
      <c r="B334" s="170"/>
      <c r="C334" s="171"/>
      <c r="D334" s="167">
        <f t="shared" si="10"/>
        <v>0</v>
      </c>
      <c r="E334" s="168" t="str">
        <f t="shared" si="11"/>
        <v/>
      </c>
    </row>
    <row r="335" spans="1:5" s="7" customFormat="1" ht="14.25">
      <c r="A335" s="164" t="s">
        <v>183</v>
      </c>
      <c r="B335" s="170"/>
      <c r="C335" s="171"/>
      <c r="D335" s="167">
        <f t="shared" si="10"/>
        <v>0</v>
      </c>
      <c r="E335" s="168" t="str">
        <f t="shared" si="11"/>
        <v/>
      </c>
    </row>
    <row r="336" spans="1:5" s="7" customFormat="1" ht="15">
      <c r="A336" s="164" t="s">
        <v>799</v>
      </c>
      <c r="B336" s="169">
        <f>SUM(B337,B338)</f>
        <v>0</v>
      </c>
      <c r="C336" s="172">
        <f>SUM(C337,C338)</f>
        <v>0</v>
      </c>
      <c r="D336" s="167">
        <f t="shared" si="10"/>
        <v>0</v>
      </c>
      <c r="E336" s="168" t="str">
        <f t="shared" si="11"/>
        <v/>
      </c>
    </row>
    <row r="337" spans="1:5" s="7" customFormat="1" ht="14.25">
      <c r="A337" s="164" t="s">
        <v>800</v>
      </c>
      <c r="B337" s="170"/>
      <c r="C337" s="171"/>
      <c r="D337" s="167">
        <f t="shared" si="10"/>
        <v>0</v>
      </c>
      <c r="E337" s="168" t="str">
        <f t="shared" si="11"/>
        <v/>
      </c>
    </row>
    <row r="338" spans="1:5" s="7" customFormat="1" ht="14.25">
      <c r="A338" s="164" t="s">
        <v>801</v>
      </c>
      <c r="B338" s="170"/>
      <c r="C338" s="171"/>
      <c r="D338" s="167">
        <f t="shared" si="10"/>
        <v>0</v>
      </c>
      <c r="E338" s="168" t="str">
        <f t="shared" si="11"/>
        <v/>
      </c>
    </row>
    <row r="339" spans="1:5" s="7" customFormat="1" ht="15">
      <c r="A339" s="164" t="s">
        <v>802</v>
      </c>
      <c r="B339" s="169">
        <f>SUM(B340,B345,B352,B358,B364,B368,B372,B376,B382,B389)</f>
        <v>7946</v>
      </c>
      <c r="C339" s="172">
        <f>SUM(C340,C345,C352,C358,C364,C368,C372,C376,C382,C389)</f>
        <v>8068</v>
      </c>
      <c r="D339" s="167">
        <f t="shared" si="10"/>
        <v>122</v>
      </c>
      <c r="E339" s="168">
        <f t="shared" si="11"/>
        <v>1.5353637050088096</v>
      </c>
    </row>
    <row r="340" spans="1:5" s="7" customFormat="1" ht="15">
      <c r="A340" s="164" t="s">
        <v>184</v>
      </c>
      <c r="B340" s="169">
        <f>SUM(B341,B342,B343,B344)</f>
        <v>340</v>
      </c>
      <c r="C340" s="172">
        <f>SUM(C341,C342,C343,C344)</f>
        <v>401</v>
      </c>
      <c r="D340" s="167">
        <f t="shared" si="10"/>
        <v>61</v>
      </c>
      <c r="E340" s="168">
        <f t="shared" si="11"/>
        <v>17.941176470588236</v>
      </c>
    </row>
    <row r="341" spans="1:5" s="7" customFormat="1" ht="14.25">
      <c r="A341" s="164" t="s">
        <v>51</v>
      </c>
      <c r="B341" s="170">
        <v>117</v>
      </c>
      <c r="C341" s="171">
        <v>101</v>
      </c>
      <c r="D341" s="167">
        <f t="shared" si="10"/>
        <v>-16</v>
      </c>
      <c r="E341" s="168">
        <f t="shared" si="11"/>
        <v>-13.675213675213676</v>
      </c>
    </row>
    <row r="342" spans="1:5" s="7" customFormat="1" ht="14.25">
      <c r="A342" s="164" t="s">
        <v>52</v>
      </c>
      <c r="B342" s="170">
        <v>223</v>
      </c>
      <c r="C342" s="171">
        <v>300</v>
      </c>
      <c r="D342" s="167">
        <f t="shared" si="10"/>
        <v>77</v>
      </c>
      <c r="E342" s="168">
        <f t="shared" si="11"/>
        <v>34.529147982062781</v>
      </c>
    </row>
    <row r="343" spans="1:5" s="7" customFormat="1" ht="14.25">
      <c r="A343" s="164" t="s">
        <v>53</v>
      </c>
      <c r="B343" s="170"/>
      <c r="C343" s="171"/>
      <c r="D343" s="167">
        <f t="shared" si="10"/>
        <v>0</v>
      </c>
      <c r="E343" s="168" t="str">
        <f t="shared" si="11"/>
        <v/>
      </c>
    </row>
    <row r="344" spans="1:5" s="7" customFormat="1" ht="14.25">
      <c r="A344" s="164" t="s">
        <v>185</v>
      </c>
      <c r="B344" s="170"/>
      <c r="C344" s="171"/>
      <c r="D344" s="167">
        <f t="shared" si="10"/>
        <v>0</v>
      </c>
      <c r="E344" s="168" t="str">
        <f t="shared" si="11"/>
        <v/>
      </c>
    </row>
    <row r="345" spans="1:5" s="7" customFormat="1" ht="15">
      <c r="A345" s="164" t="s">
        <v>186</v>
      </c>
      <c r="B345" s="169">
        <f>SUM(B346,B347,B348,B349,B350,B351)</f>
        <v>6705</v>
      </c>
      <c r="C345" s="172">
        <f>SUM(C346,C347,C348,C349,C350,C351)</f>
        <v>6667</v>
      </c>
      <c r="D345" s="167">
        <f t="shared" si="10"/>
        <v>-38</v>
      </c>
      <c r="E345" s="168">
        <f t="shared" si="11"/>
        <v>-0.56674123788217745</v>
      </c>
    </row>
    <row r="346" spans="1:5" s="7" customFormat="1" ht="14.25">
      <c r="A346" s="164" t="s">
        <v>187</v>
      </c>
      <c r="B346" s="170">
        <v>205</v>
      </c>
      <c r="C346" s="171">
        <v>208</v>
      </c>
      <c r="D346" s="167">
        <f t="shared" si="10"/>
        <v>3</v>
      </c>
      <c r="E346" s="168">
        <f t="shared" si="11"/>
        <v>1.4634146341463417</v>
      </c>
    </row>
    <row r="347" spans="1:5" s="7" customFormat="1" ht="14.25">
      <c r="A347" s="164" t="s">
        <v>188</v>
      </c>
      <c r="B347" s="170">
        <v>2590</v>
      </c>
      <c r="C347" s="171">
        <v>2557</v>
      </c>
      <c r="D347" s="167">
        <f t="shared" si="10"/>
        <v>-33</v>
      </c>
      <c r="E347" s="168">
        <f t="shared" si="11"/>
        <v>-1.2741312741312742</v>
      </c>
    </row>
    <row r="348" spans="1:5" s="7" customFormat="1" ht="14.25">
      <c r="A348" s="164" t="s">
        <v>189</v>
      </c>
      <c r="B348" s="170">
        <v>2386</v>
      </c>
      <c r="C348" s="171">
        <v>2269</v>
      </c>
      <c r="D348" s="167">
        <f t="shared" si="10"/>
        <v>-117</v>
      </c>
      <c r="E348" s="168">
        <f t="shared" si="11"/>
        <v>-4.9036043587594298</v>
      </c>
    </row>
    <row r="349" spans="1:5" s="7" customFormat="1" ht="14.25">
      <c r="A349" s="164" t="s">
        <v>190</v>
      </c>
      <c r="B349" s="170">
        <v>1315</v>
      </c>
      <c r="C349" s="171">
        <v>1394</v>
      </c>
      <c r="D349" s="167">
        <f t="shared" si="10"/>
        <v>79</v>
      </c>
      <c r="E349" s="168">
        <f t="shared" si="11"/>
        <v>6.007604562737642</v>
      </c>
    </row>
    <row r="350" spans="1:5" s="7" customFormat="1" ht="14.25">
      <c r="A350" s="164" t="s">
        <v>191</v>
      </c>
      <c r="B350" s="170"/>
      <c r="C350" s="171"/>
      <c r="D350" s="167">
        <f t="shared" si="10"/>
        <v>0</v>
      </c>
      <c r="E350" s="168" t="str">
        <f t="shared" si="11"/>
        <v/>
      </c>
    </row>
    <row r="351" spans="1:5" s="7" customFormat="1" ht="14.25">
      <c r="A351" s="164" t="s">
        <v>192</v>
      </c>
      <c r="B351" s="170">
        <v>209</v>
      </c>
      <c r="C351" s="171">
        <v>239</v>
      </c>
      <c r="D351" s="167">
        <f t="shared" si="10"/>
        <v>30</v>
      </c>
      <c r="E351" s="168">
        <f t="shared" si="11"/>
        <v>14.354066985645932</v>
      </c>
    </row>
    <row r="352" spans="1:5" s="7" customFormat="1" ht="15">
      <c r="A352" s="164" t="s">
        <v>193</v>
      </c>
      <c r="B352" s="169">
        <f>SUM(B353,B354,B355,B356,B357)</f>
        <v>0</v>
      </c>
      <c r="C352" s="172">
        <f>SUM(C353,C354,C355,C356,C357)</f>
        <v>0</v>
      </c>
      <c r="D352" s="167">
        <f t="shared" si="10"/>
        <v>0</v>
      </c>
      <c r="E352" s="168" t="str">
        <f t="shared" si="11"/>
        <v/>
      </c>
    </row>
    <row r="353" spans="1:5" s="7" customFormat="1" ht="14.25">
      <c r="A353" s="164" t="s">
        <v>194</v>
      </c>
      <c r="B353" s="170"/>
      <c r="C353" s="171"/>
      <c r="D353" s="167">
        <f t="shared" si="10"/>
        <v>0</v>
      </c>
      <c r="E353" s="168" t="str">
        <f t="shared" si="11"/>
        <v/>
      </c>
    </row>
    <row r="354" spans="1:5" s="7" customFormat="1" ht="14.25">
      <c r="A354" s="164" t="s">
        <v>803</v>
      </c>
      <c r="B354" s="170"/>
      <c r="C354" s="171"/>
      <c r="D354" s="167">
        <f t="shared" si="10"/>
        <v>0</v>
      </c>
      <c r="E354" s="168" t="str">
        <f t="shared" si="11"/>
        <v/>
      </c>
    </row>
    <row r="355" spans="1:5" s="7" customFormat="1" ht="14.25">
      <c r="A355" s="164" t="s">
        <v>195</v>
      </c>
      <c r="B355" s="170"/>
      <c r="C355" s="171"/>
      <c r="D355" s="167">
        <f t="shared" si="10"/>
        <v>0</v>
      </c>
      <c r="E355" s="168" t="str">
        <f t="shared" si="11"/>
        <v/>
      </c>
    </row>
    <row r="356" spans="1:5" s="7" customFormat="1" ht="14.25">
      <c r="A356" s="164" t="s">
        <v>196</v>
      </c>
      <c r="B356" s="170"/>
      <c r="C356" s="171"/>
      <c r="D356" s="167">
        <f t="shared" si="10"/>
        <v>0</v>
      </c>
      <c r="E356" s="168" t="str">
        <f t="shared" si="11"/>
        <v/>
      </c>
    </row>
    <row r="357" spans="1:5" s="7" customFormat="1" ht="14.25">
      <c r="A357" s="164" t="s">
        <v>197</v>
      </c>
      <c r="B357" s="170"/>
      <c r="C357" s="171"/>
      <c r="D357" s="167">
        <f t="shared" si="10"/>
        <v>0</v>
      </c>
      <c r="E357" s="168" t="str">
        <f t="shared" si="11"/>
        <v/>
      </c>
    </row>
    <row r="358" spans="1:5" s="7" customFormat="1" ht="15">
      <c r="A358" s="164" t="s">
        <v>198</v>
      </c>
      <c r="B358" s="169">
        <f>SUM(B359,B360,B361,B362,B363)</f>
        <v>0</v>
      </c>
      <c r="C358" s="172">
        <f>SUM(C359,C360,C361,C362,C363)</f>
        <v>0</v>
      </c>
      <c r="D358" s="167">
        <f t="shared" si="10"/>
        <v>0</v>
      </c>
      <c r="E358" s="168" t="str">
        <f t="shared" si="11"/>
        <v/>
      </c>
    </row>
    <row r="359" spans="1:5" s="7" customFormat="1" ht="14.25">
      <c r="A359" s="164" t="s">
        <v>199</v>
      </c>
      <c r="B359" s="170"/>
      <c r="C359" s="171"/>
      <c r="D359" s="167">
        <f t="shared" si="10"/>
        <v>0</v>
      </c>
      <c r="E359" s="168" t="str">
        <f t="shared" si="11"/>
        <v/>
      </c>
    </row>
    <row r="360" spans="1:5" s="7" customFormat="1" ht="14.25">
      <c r="A360" s="164" t="s">
        <v>200</v>
      </c>
      <c r="B360" s="170"/>
      <c r="C360" s="171"/>
      <c r="D360" s="167">
        <f t="shared" si="10"/>
        <v>0</v>
      </c>
      <c r="E360" s="168" t="str">
        <f t="shared" si="11"/>
        <v/>
      </c>
    </row>
    <row r="361" spans="1:5" s="7" customFormat="1" ht="14.25">
      <c r="A361" s="164" t="s">
        <v>201</v>
      </c>
      <c r="B361" s="170"/>
      <c r="C361" s="171"/>
      <c r="D361" s="167">
        <f t="shared" si="10"/>
        <v>0</v>
      </c>
      <c r="E361" s="168" t="str">
        <f t="shared" si="11"/>
        <v/>
      </c>
    </row>
    <row r="362" spans="1:5" s="7" customFormat="1" ht="14.25">
      <c r="A362" s="164" t="s">
        <v>202</v>
      </c>
      <c r="B362" s="170"/>
      <c r="C362" s="171"/>
      <c r="D362" s="167">
        <f t="shared" si="10"/>
        <v>0</v>
      </c>
      <c r="E362" s="168" t="str">
        <f t="shared" si="11"/>
        <v/>
      </c>
    </row>
    <row r="363" spans="1:5" s="7" customFormat="1" ht="14.25">
      <c r="A363" s="164" t="s">
        <v>203</v>
      </c>
      <c r="B363" s="170"/>
      <c r="C363" s="171"/>
      <c r="D363" s="167">
        <f t="shared" si="10"/>
        <v>0</v>
      </c>
      <c r="E363" s="168" t="str">
        <f t="shared" si="11"/>
        <v/>
      </c>
    </row>
    <row r="364" spans="1:5" s="7" customFormat="1" ht="15">
      <c r="A364" s="164" t="s">
        <v>204</v>
      </c>
      <c r="B364" s="169">
        <f>SUM(B365,B366,B367)</f>
        <v>0</v>
      </c>
      <c r="C364" s="172">
        <f>SUM(C365,C366,C367)</f>
        <v>0</v>
      </c>
      <c r="D364" s="167">
        <f t="shared" si="10"/>
        <v>0</v>
      </c>
      <c r="E364" s="168" t="str">
        <f t="shared" si="11"/>
        <v/>
      </c>
    </row>
    <row r="365" spans="1:5" s="7" customFormat="1" ht="14.25">
      <c r="A365" s="164" t="s">
        <v>205</v>
      </c>
      <c r="B365" s="170"/>
      <c r="C365" s="171"/>
      <c r="D365" s="167">
        <f t="shared" si="10"/>
        <v>0</v>
      </c>
      <c r="E365" s="168" t="str">
        <f t="shared" si="11"/>
        <v/>
      </c>
    </row>
    <row r="366" spans="1:5" s="7" customFormat="1" ht="14.25">
      <c r="A366" s="164" t="s">
        <v>206</v>
      </c>
      <c r="B366" s="170"/>
      <c r="C366" s="171"/>
      <c r="D366" s="167">
        <f t="shared" si="10"/>
        <v>0</v>
      </c>
      <c r="E366" s="168" t="str">
        <f t="shared" si="11"/>
        <v/>
      </c>
    </row>
    <row r="367" spans="1:5" s="7" customFormat="1" ht="14.25">
      <c r="A367" s="164" t="s">
        <v>207</v>
      </c>
      <c r="B367" s="170"/>
      <c r="C367" s="171"/>
      <c r="D367" s="167">
        <f t="shared" si="10"/>
        <v>0</v>
      </c>
      <c r="E367" s="168" t="str">
        <f t="shared" si="11"/>
        <v/>
      </c>
    </row>
    <row r="368" spans="1:5" s="7" customFormat="1" ht="15">
      <c r="A368" s="164" t="s">
        <v>208</v>
      </c>
      <c r="B368" s="169">
        <f>SUM(B369,B370,B371)</f>
        <v>0</v>
      </c>
      <c r="C368" s="172">
        <f>SUM(C369,C370,C371)</f>
        <v>0</v>
      </c>
      <c r="D368" s="167">
        <f t="shared" si="10"/>
        <v>0</v>
      </c>
      <c r="E368" s="168" t="str">
        <f t="shared" si="11"/>
        <v/>
      </c>
    </row>
    <row r="369" spans="1:5" s="7" customFormat="1" ht="14.25">
      <c r="A369" s="164" t="s">
        <v>209</v>
      </c>
      <c r="B369" s="170"/>
      <c r="C369" s="171"/>
      <c r="D369" s="167">
        <f t="shared" si="10"/>
        <v>0</v>
      </c>
      <c r="E369" s="168" t="str">
        <f t="shared" si="11"/>
        <v/>
      </c>
    </row>
    <row r="370" spans="1:5" s="7" customFormat="1" ht="14.25">
      <c r="A370" s="164" t="s">
        <v>210</v>
      </c>
      <c r="B370" s="170"/>
      <c r="C370" s="171"/>
      <c r="D370" s="167">
        <f t="shared" si="10"/>
        <v>0</v>
      </c>
      <c r="E370" s="168" t="str">
        <f t="shared" si="11"/>
        <v/>
      </c>
    </row>
    <row r="371" spans="1:5" s="7" customFormat="1" ht="14.25">
      <c r="A371" s="164" t="s">
        <v>211</v>
      </c>
      <c r="B371" s="170"/>
      <c r="C371" s="171"/>
      <c r="D371" s="167">
        <f t="shared" si="10"/>
        <v>0</v>
      </c>
      <c r="E371" s="168" t="str">
        <f t="shared" si="11"/>
        <v/>
      </c>
    </row>
    <row r="372" spans="1:5" s="7" customFormat="1" ht="15">
      <c r="A372" s="164" t="s">
        <v>212</v>
      </c>
      <c r="B372" s="169">
        <f>SUM(B373,B374,B375)</f>
        <v>0</v>
      </c>
      <c r="C372" s="172">
        <f>SUM(C373,C374,C375)</f>
        <v>0</v>
      </c>
      <c r="D372" s="167">
        <f t="shared" si="10"/>
        <v>0</v>
      </c>
      <c r="E372" s="168" t="str">
        <f t="shared" si="11"/>
        <v/>
      </c>
    </row>
    <row r="373" spans="1:5" s="7" customFormat="1" ht="14.25">
      <c r="A373" s="164" t="s">
        <v>213</v>
      </c>
      <c r="B373" s="170">
        <v>0</v>
      </c>
      <c r="C373" s="171">
        <v>0</v>
      </c>
      <c r="D373" s="167">
        <f t="shared" si="10"/>
        <v>0</v>
      </c>
      <c r="E373" s="168" t="str">
        <f t="shared" si="11"/>
        <v/>
      </c>
    </row>
    <row r="374" spans="1:5" s="7" customFormat="1" ht="14.25">
      <c r="A374" s="164" t="s">
        <v>214</v>
      </c>
      <c r="B374" s="170"/>
      <c r="C374" s="171"/>
      <c r="D374" s="167">
        <f t="shared" si="10"/>
        <v>0</v>
      </c>
      <c r="E374" s="168" t="str">
        <f t="shared" si="11"/>
        <v/>
      </c>
    </row>
    <row r="375" spans="1:5" s="7" customFormat="1" ht="14.25">
      <c r="A375" s="164" t="s">
        <v>215</v>
      </c>
      <c r="B375" s="170"/>
      <c r="C375" s="171"/>
      <c r="D375" s="167">
        <f t="shared" si="10"/>
        <v>0</v>
      </c>
      <c r="E375" s="168" t="str">
        <f t="shared" si="11"/>
        <v/>
      </c>
    </row>
    <row r="376" spans="1:5" s="7" customFormat="1" ht="15">
      <c r="A376" s="164" t="s">
        <v>216</v>
      </c>
      <c r="B376" s="169">
        <f>SUM(B377,B378,B379,B380,B381)</f>
        <v>415</v>
      </c>
      <c r="C376" s="172">
        <f>SUM(C377,C378,C379,C380,C381)</f>
        <v>451</v>
      </c>
      <c r="D376" s="167">
        <f t="shared" si="10"/>
        <v>36</v>
      </c>
      <c r="E376" s="168">
        <f t="shared" si="11"/>
        <v>8.6746987951807224</v>
      </c>
    </row>
    <row r="377" spans="1:5" s="7" customFormat="1" ht="14.25">
      <c r="A377" s="164" t="s">
        <v>217</v>
      </c>
      <c r="B377" s="170">
        <v>250</v>
      </c>
      <c r="C377" s="171">
        <v>235</v>
      </c>
      <c r="D377" s="167">
        <f t="shared" si="10"/>
        <v>-15</v>
      </c>
      <c r="E377" s="168">
        <f t="shared" si="11"/>
        <v>-6</v>
      </c>
    </row>
    <row r="378" spans="1:5" s="7" customFormat="1" ht="14.25">
      <c r="A378" s="164" t="s">
        <v>218</v>
      </c>
      <c r="B378" s="170">
        <v>165</v>
      </c>
      <c r="C378" s="171">
        <v>216</v>
      </c>
      <c r="D378" s="167">
        <f t="shared" si="10"/>
        <v>51</v>
      </c>
      <c r="E378" s="168">
        <f t="shared" si="11"/>
        <v>30.909090909090907</v>
      </c>
    </row>
    <row r="379" spans="1:5" s="7" customFormat="1" ht="14.25">
      <c r="A379" s="164" t="s">
        <v>219</v>
      </c>
      <c r="B379" s="170"/>
      <c r="C379" s="171"/>
      <c r="D379" s="167">
        <f t="shared" si="10"/>
        <v>0</v>
      </c>
      <c r="E379" s="168" t="str">
        <f t="shared" si="11"/>
        <v/>
      </c>
    </row>
    <row r="380" spans="1:5" s="7" customFormat="1" ht="14.25">
      <c r="A380" s="164" t="s">
        <v>220</v>
      </c>
      <c r="B380" s="170"/>
      <c r="C380" s="171"/>
      <c r="D380" s="167">
        <f t="shared" si="10"/>
        <v>0</v>
      </c>
      <c r="E380" s="168" t="str">
        <f t="shared" si="11"/>
        <v/>
      </c>
    </row>
    <row r="381" spans="1:5" s="7" customFormat="1" ht="14.25">
      <c r="A381" s="164" t="s">
        <v>221</v>
      </c>
      <c r="B381" s="170"/>
      <c r="C381" s="171"/>
      <c r="D381" s="167">
        <f t="shared" si="10"/>
        <v>0</v>
      </c>
      <c r="E381" s="168" t="str">
        <f t="shared" si="11"/>
        <v/>
      </c>
    </row>
    <row r="382" spans="1:5" s="7" customFormat="1" ht="15">
      <c r="A382" s="164" t="s">
        <v>222</v>
      </c>
      <c r="B382" s="169">
        <f>SUM(B383,B384,B385,B386,B387,B388)</f>
        <v>486</v>
      </c>
      <c r="C382" s="172">
        <f>SUM(C383,C384,C385,C386,C387,C388)</f>
        <v>549</v>
      </c>
      <c r="D382" s="167">
        <f t="shared" si="10"/>
        <v>63</v>
      </c>
      <c r="E382" s="168">
        <f t="shared" si="11"/>
        <v>12.962962962962962</v>
      </c>
    </row>
    <row r="383" spans="1:5" s="7" customFormat="1" ht="14.25">
      <c r="A383" s="164" t="s">
        <v>223</v>
      </c>
      <c r="B383" s="170"/>
      <c r="C383" s="171"/>
      <c r="D383" s="167">
        <f t="shared" si="10"/>
        <v>0</v>
      </c>
      <c r="E383" s="168" t="str">
        <f t="shared" si="11"/>
        <v/>
      </c>
    </row>
    <row r="384" spans="1:5" s="7" customFormat="1" ht="14.25">
      <c r="A384" s="164" t="s">
        <v>224</v>
      </c>
      <c r="B384" s="170"/>
      <c r="C384" s="171"/>
      <c r="D384" s="167">
        <f t="shared" si="10"/>
        <v>0</v>
      </c>
      <c r="E384" s="168" t="str">
        <f t="shared" si="11"/>
        <v/>
      </c>
    </row>
    <row r="385" spans="1:5" s="7" customFormat="1" ht="14.25">
      <c r="A385" s="164" t="s">
        <v>804</v>
      </c>
      <c r="B385" s="170"/>
      <c r="C385" s="171"/>
      <c r="D385" s="167">
        <f t="shared" si="10"/>
        <v>0</v>
      </c>
      <c r="E385" s="168" t="str">
        <f t="shared" si="11"/>
        <v/>
      </c>
    </row>
    <row r="386" spans="1:5" s="7" customFormat="1" ht="14.25">
      <c r="A386" s="164" t="s">
        <v>225</v>
      </c>
      <c r="B386" s="170"/>
      <c r="C386" s="171"/>
      <c r="D386" s="167">
        <f t="shared" si="10"/>
        <v>0</v>
      </c>
      <c r="E386" s="168" t="str">
        <f t="shared" si="11"/>
        <v/>
      </c>
    </row>
    <row r="387" spans="1:5" s="7" customFormat="1" ht="14.25">
      <c r="A387" s="164" t="s">
        <v>226</v>
      </c>
      <c r="B387" s="170"/>
      <c r="C387" s="171"/>
      <c r="D387" s="167">
        <f t="shared" si="10"/>
        <v>0</v>
      </c>
      <c r="E387" s="168" t="str">
        <f t="shared" si="11"/>
        <v/>
      </c>
    </row>
    <row r="388" spans="1:5" s="7" customFormat="1" ht="14.25">
      <c r="A388" s="164" t="s">
        <v>227</v>
      </c>
      <c r="B388" s="170">
        <v>486</v>
      </c>
      <c r="C388" s="171">
        <v>549</v>
      </c>
      <c r="D388" s="167">
        <f t="shared" si="10"/>
        <v>63</v>
      </c>
      <c r="E388" s="168">
        <f t="shared" si="11"/>
        <v>12.962962962962962</v>
      </c>
    </row>
    <row r="389" spans="1:5" s="7" customFormat="1" ht="14.25">
      <c r="A389" s="164" t="s">
        <v>805</v>
      </c>
      <c r="B389" s="170">
        <v>0</v>
      </c>
      <c r="C389" s="171">
        <v>0</v>
      </c>
      <c r="D389" s="167">
        <f t="shared" si="10"/>
        <v>0</v>
      </c>
      <c r="E389" s="168" t="str">
        <f t="shared" si="11"/>
        <v/>
      </c>
    </row>
    <row r="390" spans="1:5" s="7" customFormat="1" ht="15">
      <c r="A390" s="164" t="s">
        <v>45</v>
      </c>
      <c r="B390" s="169">
        <f>SUM(B391,B396,B405,B411,B416,B421,B426,B433,B437,B441)</f>
        <v>22</v>
      </c>
      <c r="C390" s="172">
        <f>SUM(C391,C396,C405,C411,C416,C421,C426,C433,C437,C441)</f>
        <v>22</v>
      </c>
      <c r="D390" s="167">
        <f t="shared" si="10"/>
        <v>0</v>
      </c>
      <c r="E390" s="168">
        <f t="shared" si="11"/>
        <v>0</v>
      </c>
    </row>
    <row r="391" spans="1:5" s="7" customFormat="1" ht="15">
      <c r="A391" s="164" t="s">
        <v>228</v>
      </c>
      <c r="B391" s="169">
        <f>SUM(B392,B393,B394,B395)</f>
        <v>0</v>
      </c>
      <c r="C391" s="172">
        <f>SUM(C392,C393,C394,C395)</f>
        <v>0</v>
      </c>
      <c r="D391" s="167">
        <f t="shared" ref="D391:D454" si="12">C391-B391</f>
        <v>0</v>
      </c>
      <c r="E391" s="168" t="str">
        <f t="shared" ref="E391:E454" si="13">IF(B391=0,"",D391/B391*100)</f>
        <v/>
      </c>
    </row>
    <row r="392" spans="1:5" s="7" customFormat="1" ht="14.25">
      <c r="A392" s="164" t="s">
        <v>51</v>
      </c>
      <c r="B392" s="170"/>
      <c r="C392" s="171"/>
      <c r="D392" s="167">
        <f t="shared" si="12"/>
        <v>0</v>
      </c>
      <c r="E392" s="168" t="str">
        <f t="shared" si="13"/>
        <v/>
      </c>
    </row>
    <row r="393" spans="1:5" s="7" customFormat="1" ht="14.25">
      <c r="A393" s="164" t="s">
        <v>52</v>
      </c>
      <c r="B393" s="170"/>
      <c r="C393" s="171"/>
      <c r="D393" s="167">
        <f t="shared" si="12"/>
        <v>0</v>
      </c>
      <c r="E393" s="168" t="str">
        <f t="shared" si="13"/>
        <v/>
      </c>
    </row>
    <row r="394" spans="1:5" s="7" customFormat="1" ht="14.25">
      <c r="A394" s="164" t="s">
        <v>53</v>
      </c>
      <c r="B394" s="170"/>
      <c r="C394" s="171"/>
      <c r="D394" s="167">
        <f t="shared" si="12"/>
        <v>0</v>
      </c>
      <c r="E394" s="168" t="str">
        <f t="shared" si="13"/>
        <v/>
      </c>
    </row>
    <row r="395" spans="1:5" s="7" customFormat="1" ht="14.25">
      <c r="A395" s="164" t="s">
        <v>229</v>
      </c>
      <c r="B395" s="170"/>
      <c r="C395" s="171"/>
      <c r="D395" s="167">
        <f t="shared" si="12"/>
        <v>0</v>
      </c>
      <c r="E395" s="168" t="str">
        <f t="shared" si="13"/>
        <v/>
      </c>
    </row>
    <row r="396" spans="1:5" s="7" customFormat="1" ht="15">
      <c r="A396" s="164" t="s">
        <v>230</v>
      </c>
      <c r="B396" s="169">
        <f>SUM(B397,B398,B399,B400,B401,B402,B403,B404)</f>
        <v>0</v>
      </c>
      <c r="C396" s="172">
        <f>SUM(C397,C398,C399,C400,C401,C402,C403,C404)</f>
        <v>0</v>
      </c>
      <c r="D396" s="167">
        <f t="shared" si="12"/>
        <v>0</v>
      </c>
      <c r="E396" s="168" t="str">
        <f t="shared" si="13"/>
        <v/>
      </c>
    </row>
    <row r="397" spans="1:5" s="7" customFormat="1" ht="14.25">
      <c r="A397" s="164" t="s">
        <v>231</v>
      </c>
      <c r="B397" s="170"/>
      <c r="C397" s="171"/>
      <c r="D397" s="167">
        <f t="shared" si="12"/>
        <v>0</v>
      </c>
      <c r="E397" s="168" t="str">
        <f t="shared" si="13"/>
        <v/>
      </c>
    </row>
    <row r="398" spans="1:5" s="7" customFormat="1" ht="14.25">
      <c r="A398" s="164" t="s">
        <v>232</v>
      </c>
      <c r="B398" s="170"/>
      <c r="C398" s="171"/>
      <c r="D398" s="167">
        <f t="shared" si="12"/>
        <v>0</v>
      </c>
      <c r="E398" s="168" t="str">
        <f t="shared" si="13"/>
        <v/>
      </c>
    </row>
    <row r="399" spans="1:5" s="7" customFormat="1" ht="14.25">
      <c r="A399" s="164" t="s">
        <v>806</v>
      </c>
      <c r="B399" s="170"/>
      <c r="C399" s="171"/>
      <c r="D399" s="167">
        <f t="shared" si="12"/>
        <v>0</v>
      </c>
      <c r="E399" s="168" t="str">
        <f t="shared" si="13"/>
        <v/>
      </c>
    </row>
    <row r="400" spans="1:5" s="7" customFormat="1" ht="14.25">
      <c r="A400" s="164" t="s">
        <v>233</v>
      </c>
      <c r="B400" s="170"/>
      <c r="C400" s="171"/>
      <c r="D400" s="167">
        <f t="shared" si="12"/>
        <v>0</v>
      </c>
      <c r="E400" s="168" t="str">
        <f t="shared" si="13"/>
        <v/>
      </c>
    </row>
    <row r="401" spans="1:5" s="7" customFormat="1" ht="14.25">
      <c r="A401" s="164" t="s">
        <v>234</v>
      </c>
      <c r="B401" s="170"/>
      <c r="C401" s="171"/>
      <c r="D401" s="167">
        <f t="shared" si="12"/>
        <v>0</v>
      </c>
      <c r="E401" s="168" t="str">
        <f t="shared" si="13"/>
        <v/>
      </c>
    </row>
    <row r="402" spans="1:5" s="7" customFormat="1" ht="14.25">
      <c r="A402" s="164" t="s">
        <v>235</v>
      </c>
      <c r="B402" s="170"/>
      <c r="C402" s="171"/>
      <c r="D402" s="167">
        <f t="shared" si="12"/>
        <v>0</v>
      </c>
      <c r="E402" s="168" t="str">
        <f t="shared" si="13"/>
        <v/>
      </c>
    </row>
    <row r="403" spans="1:5" s="7" customFormat="1" ht="14.25">
      <c r="A403" s="164" t="s">
        <v>807</v>
      </c>
      <c r="B403" s="170"/>
      <c r="C403" s="171"/>
      <c r="D403" s="167">
        <f t="shared" si="12"/>
        <v>0</v>
      </c>
      <c r="E403" s="168" t="str">
        <f t="shared" si="13"/>
        <v/>
      </c>
    </row>
    <row r="404" spans="1:5" s="7" customFormat="1" ht="14.25">
      <c r="A404" s="164" t="s">
        <v>236</v>
      </c>
      <c r="B404" s="170"/>
      <c r="C404" s="171"/>
      <c r="D404" s="167">
        <f t="shared" si="12"/>
        <v>0</v>
      </c>
      <c r="E404" s="168" t="str">
        <f t="shared" si="13"/>
        <v/>
      </c>
    </row>
    <row r="405" spans="1:5" s="7" customFormat="1" ht="15">
      <c r="A405" s="164" t="s">
        <v>237</v>
      </c>
      <c r="B405" s="169">
        <f>SUM(B406,B407,B408,B409,B410)</f>
        <v>0</v>
      </c>
      <c r="C405" s="172">
        <f>SUM(C406,C407,C408,C409,C410)</f>
        <v>0</v>
      </c>
      <c r="D405" s="167">
        <f t="shared" si="12"/>
        <v>0</v>
      </c>
      <c r="E405" s="168" t="str">
        <f t="shared" si="13"/>
        <v/>
      </c>
    </row>
    <row r="406" spans="1:5" s="7" customFormat="1" ht="14.25">
      <c r="A406" s="164" t="s">
        <v>231</v>
      </c>
      <c r="B406" s="170"/>
      <c r="C406" s="171"/>
      <c r="D406" s="167">
        <f t="shared" si="12"/>
        <v>0</v>
      </c>
      <c r="E406" s="168" t="str">
        <f t="shared" si="13"/>
        <v/>
      </c>
    </row>
    <row r="407" spans="1:5" s="7" customFormat="1" ht="14.25">
      <c r="A407" s="164" t="s">
        <v>238</v>
      </c>
      <c r="B407" s="170"/>
      <c r="C407" s="171"/>
      <c r="D407" s="167">
        <f t="shared" si="12"/>
        <v>0</v>
      </c>
      <c r="E407" s="168" t="str">
        <f t="shared" si="13"/>
        <v/>
      </c>
    </row>
    <row r="408" spans="1:5" s="7" customFormat="1" ht="14.25">
      <c r="A408" s="164" t="s">
        <v>239</v>
      </c>
      <c r="B408" s="170"/>
      <c r="C408" s="171"/>
      <c r="D408" s="167">
        <f t="shared" si="12"/>
        <v>0</v>
      </c>
      <c r="E408" s="168" t="str">
        <f t="shared" si="13"/>
        <v/>
      </c>
    </row>
    <row r="409" spans="1:5" s="7" customFormat="1" ht="14.25">
      <c r="A409" s="164" t="s">
        <v>240</v>
      </c>
      <c r="B409" s="170"/>
      <c r="C409" s="171"/>
      <c r="D409" s="167">
        <f t="shared" si="12"/>
        <v>0</v>
      </c>
      <c r="E409" s="168" t="str">
        <f t="shared" si="13"/>
        <v/>
      </c>
    </row>
    <row r="410" spans="1:5" s="7" customFormat="1" ht="14.25">
      <c r="A410" s="164" t="s">
        <v>241</v>
      </c>
      <c r="B410" s="170"/>
      <c r="C410" s="171"/>
      <c r="D410" s="167">
        <f t="shared" si="12"/>
        <v>0</v>
      </c>
      <c r="E410" s="168" t="str">
        <f t="shared" si="13"/>
        <v/>
      </c>
    </row>
    <row r="411" spans="1:5" s="7" customFormat="1" ht="15">
      <c r="A411" s="164" t="s">
        <v>242</v>
      </c>
      <c r="B411" s="169">
        <f>SUM(B412,B413,B414,B415)</f>
        <v>0</v>
      </c>
      <c r="C411" s="172">
        <f>SUM(C412,C413,C414,C415)</f>
        <v>0</v>
      </c>
      <c r="D411" s="167">
        <f t="shared" si="12"/>
        <v>0</v>
      </c>
      <c r="E411" s="168" t="str">
        <f t="shared" si="13"/>
        <v/>
      </c>
    </row>
    <row r="412" spans="1:5" s="7" customFormat="1" ht="14.25">
      <c r="A412" s="164" t="s">
        <v>231</v>
      </c>
      <c r="B412" s="170"/>
      <c r="C412" s="171"/>
      <c r="D412" s="167">
        <f t="shared" si="12"/>
        <v>0</v>
      </c>
      <c r="E412" s="168" t="str">
        <f t="shared" si="13"/>
        <v/>
      </c>
    </row>
    <row r="413" spans="1:5" s="7" customFormat="1" ht="14.25">
      <c r="A413" s="164" t="s">
        <v>243</v>
      </c>
      <c r="B413" s="170"/>
      <c r="C413" s="171"/>
      <c r="D413" s="167">
        <f t="shared" si="12"/>
        <v>0</v>
      </c>
      <c r="E413" s="168" t="str">
        <f t="shared" si="13"/>
        <v/>
      </c>
    </row>
    <row r="414" spans="1:5" s="7" customFormat="1" ht="14.25">
      <c r="A414" s="164" t="s">
        <v>808</v>
      </c>
      <c r="B414" s="170"/>
      <c r="C414" s="171"/>
      <c r="D414" s="167">
        <f t="shared" si="12"/>
        <v>0</v>
      </c>
      <c r="E414" s="168" t="str">
        <f t="shared" si="13"/>
        <v/>
      </c>
    </row>
    <row r="415" spans="1:5" s="7" customFormat="1" ht="14.25">
      <c r="A415" s="164" t="s">
        <v>244</v>
      </c>
      <c r="B415" s="170"/>
      <c r="C415" s="171"/>
      <c r="D415" s="167">
        <f t="shared" si="12"/>
        <v>0</v>
      </c>
      <c r="E415" s="168" t="str">
        <f t="shared" si="13"/>
        <v/>
      </c>
    </row>
    <row r="416" spans="1:5" s="7" customFormat="1" ht="15">
      <c r="A416" s="164" t="s">
        <v>245</v>
      </c>
      <c r="B416" s="169">
        <f>SUM(B417,B418,B419,B420)</f>
        <v>0</v>
      </c>
      <c r="C416" s="172">
        <f>SUM(C417,C418,C419,C420)</f>
        <v>0</v>
      </c>
      <c r="D416" s="167">
        <f t="shared" si="12"/>
        <v>0</v>
      </c>
      <c r="E416" s="168" t="str">
        <f t="shared" si="13"/>
        <v/>
      </c>
    </row>
    <row r="417" spans="1:5" s="7" customFormat="1" ht="14.25">
      <c r="A417" s="164" t="s">
        <v>231</v>
      </c>
      <c r="B417" s="170"/>
      <c r="C417" s="171"/>
      <c r="D417" s="167">
        <f t="shared" si="12"/>
        <v>0</v>
      </c>
      <c r="E417" s="168" t="str">
        <f t="shared" si="13"/>
        <v/>
      </c>
    </row>
    <row r="418" spans="1:5" s="7" customFormat="1" ht="14.25">
      <c r="A418" s="164" t="s">
        <v>246</v>
      </c>
      <c r="B418" s="170"/>
      <c r="C418" s="171"/>
      <c r="D418" s="167">
        <f t="shared" si="12"/>
        <v>0</v>
      </c>
      <c r="E418" s="168" t="str">
        <f t="shared" si="13"/>
        <v/>
      </c>
    </row>
    <row r="419" spans="1:5" s="7" customFormat="1" ht="14.25">
      <c r="A419" s="164" t="s">
        <v>247</v>
      </c>
      <c r="B419" s="170"/>
      <c r="C419" s="171"/>
      <c r="D419" s="167">
        <f t="shared" si="12"/>
        <v>0</v>
      </c>
      <c r="E419" s="168" t="str">
        <f t="shared" si="13"/>
        <v/>
      </c>
    </row>
    <row r="420" spans="1:5" s="7" customFormat="1" ht="14.25">
      <c r="A420" s="164" t="s">
        <v>248</v>
      </c>
      <c r="B420" s="170"/>
      <c r="C420" s="171"/>
      <c r="D420" s="167">
        <f t="shared" si="12"/>
        <v>0</v>
      </c>
      <c r="E420" s="168" t="str">
        <f t="shared" si="13"/>
        <v/>
      </c>
    </row>
    <row r="421" spans="1:5" s="7" customFormat="1" ht="15">
      <c r="A421" s="164" t="s">
        <v>249</v>
      </c>
      <c r="B421" s="169">
        <f>SUM(B422,B423,B424,B425)</f>
        <v>0</v>
      </c>
      <c r="C421" s="172">
        <f>SUM(C422,C423,C424,C425)</f>
        <v>0</v>
      </c>
      <c r="D421" s="167">
        <f t="shared" si="12"/>
        <v>0</v>
      </c>
      <c r="E421" s="168" t="str">
        <f t="shared" si="13"/>
        <v/>
      </c>
    </row>
    <row r="422" spans="1:5" s="7" customFormat="1" ht="14.25">
      <c r="A422" s="164" t="s">
        <v>250</v>
      </c>
      <c r="B422" s="170"/>
      <c r="C422" s="171"/>
      <c r="D422" s="167">
        <f t="shared" si="12"/>
        <v>0</v>
      </c>
      <c r="E422" s="168" t="str">
        <f t="shared" si="13"/>
        <v/>
      </c>
    </row>
    <row r="423" spans="1:5" s="7" customFormat="1" ht="14.25">
      <c r="A423" s="164" t="s">
        <v>251</v>
      </c>
      <c r="B423" s="170"/>
      <c r="C423" s="171"/>
      <c r="D423" s="167">
        <f t="shared" si="12"/>
        <v>0</v>
      </c>
      <c r="E423" s="168" t="str">
        <f t="shared" si="13"/>
        <v/>
      </c>
    </row>
    <row r="424" spans="1:5" s="7" customFormat="1" ht="14.25">
      <c r="A424" s="164" t="s">
        <v>252</v>
      </c>
      <c r="B424" s="170"/>
      <c r="C424" s="171"/>
      <c r="D424" s="167">
        <f t="shared" si="12"/>
        <v>0</v>
      </c>
      <c r="E424" s="168" t="str">
        <f t="shared" si="13"/>
        <v/>
      </c>
    </row>
    <row r="425" spans="1:5" s="7" customFormat="1" ht="14.25">
      <c r="A425" s="164" t="s">
        <v>253</v>
      </c>
      <c r="B425" s="170"/>
      <c r="C425" s="171"/>
      <c r="D425" s="167">
        <f t="shared" si="12"/>
        <v>0</v>
      </c>
      <c r="E425" s="168" t="str">
        <f t="shared" si="13"/>
        <v/>
      </c>
    </row>
    <row r="426" spans="1:5" s="7" customFormat="1" ht="15">
      <c r="A426" s="164" t="s">
        <v>254</v>
      </c>
      <c r="B426" s="169">
        <f>SUM(B427,B428,B429,B430,B431,B432)</f>
        <v>22</v>
      </c>
      <c r="C426" s="172">
        <f>SUM(C427,C428,C429,C430,C431,C432)</f>
        <v>22</v>
      </c>
      <c r="D426" s="167">
        <f t="shared" si="12"/>
        <v>0</v>
      </c>
      <c r="E426" s="168">
        <f t="shared" si="13"/>
        <v>0</v>
      </c>
    </row>
    <row r="427" spans="1:5" s="7" customFormat="1" ht="14.25">
      <c r="A427" s="164" t="s">
        <v>231</v>
      </c>
      <c r="B427" s="170">
        <v>22</v>
      </c>
      <c r="C427" s="171">
        <v>22</v>
      </c>
      <c r="D427" s="167">
        <f t="shared" si="12"/>
        <v>0</v>
      </c>
      <c r="E427" s="168">
        <f t="shared" si="13"/>
        <v>0</v>
      </c>
    </row>
    <row r="428" spans="1:5" s="7" customFormat="1" ht="14.25">
      <c r="A428" s="164" t="s">
        <v>255</v>
      </c>
      <c r="B428" s="170"/>
      <c r="C428" s="171"/>
      <c r="D428" s="167">
        <f t="shared" si="12"/>
        <v>0</v>
      </c>
      <c r="E428" s="168" t="str">
        <f t="shared" si="13"/>
        <v/>
      </c>
    </row>
    <row r="429" spans="1:5" s="7" customFormat="1" ht="14.25">
      <c r="A429" s="164" t="s">
        <v>256</v>
      </c>
      <c r="B429" s="170"/>
      <c r="C429" s="171"/>
      <c r="D429" s="167">
        <f t="shared" si="12"/>
        <v>0</v>
      </c>
      <c r="E429" s="168" t="str">
        <f t="shared" si="13"/>
        <v/>
      </c>
    </row>
    <row r="430" spans="1:5" s="7" customFormat="1" ht="14.25">
      <c r="A430" s="164" t="s">
        <v>257</v>
      </c>
      <c r="B430" s="170"/>
      <c r="C430" s="171"/>
      <c r="D430" s="167">
        <f t="shared" si="12"/>
        <v>0</v>
      </c>
      <c r="E430" s="168" t="str">
        <f t="shared" si="13"/>
        <v/>
      </c>
    </row>
    <row r="431" spans="1:5" s="7" customFormat="1" ht="14.25">
      <c r="A431" s="164" t="s">
        <v>258</v>
      </c>
      <c r="B431" s="170"/>
      <c r="C431" s="171"/>
      <c r="D431" s="167">
        <f t="shared" si="12"/>
        <v>0</v>
      </c>
      <c r="E431" s="168" t="str">
        <f t="shared" si="13"/>
        <v/>
      </c>
    </row>
    <row r="432" spans="1:5" s="7" customFormat="1" ht="14.25">
      <c r="A432" s="164" t="s">
        <v>259</v>
      </c>
      <c r="B432" s="170">
        <v>0</v>
      </c>
      <c r="C432" s="171">
        <v>0</v>
      </c>
      <c r="D432" s="167">
        <f t="shared" si="12"/>
        <v>0</v>
      </c>
      <c r="E432" s="168" t="str">
        <f t="shared" si="13"/>
        <v/>
      </c>
    </row>
    <row r="433" spans="1:5" s="7" customFormat="1" ht="15">
      <c r="A433" s="164" t="s">
        <v>260</v>
      </c>
      <c r="B433" s="169">
        <f>SUM(B434,B435,B436)</f>
        <v>0</v>
      </c>
      <c r="C433" s="172">
        <f>SUM(C434,C435,C436)</f>
        <v>0</v>
      </c>
      <c r="D433" s="167">
        <f t="shared" si="12"/>
        <v>0</v>
      </c>
      <c r="E433" s="168" t="str">
        <f t="shared" si="13"/>
        <v/>
      </c>
    </row>
    <row r="434" spans="1:5" s="7" customFormat="1" ht="14.25">
      <c r="A434" s="164" t="s">
        <v>261</v>
      </c>
      <c r="B434" s="170"/>
      <c r="C434" s="171"/>
      <c r="D434" s="167">
        <f t="shared" si="12"/>
        <v>0</v>
      </c>
      <c r="E434" s="168" t="str">
        <f t="shared" si="13"/>
        <v/>
      </c>
    </row>
    <row r="435" spans="1:5" s="7" customFormat="1" ht="14.25">
      <c r="A435" s="164" t="s">
        <v>262</v>
      </c>
      <c r="B435" s="170"/>
      <c r="C435" s="171"/>
      <c r="D435" s="167">
        <f t="shared" si="12"/>
        <v>0</v>
      </c>
      <c r="E435" s="168" t="str">
        <f t="shared" si="13"/>
        <v/>
      </c>
    </row>
    <row r="436" spans="1:5" s="7" customFormat="1" ht="14.25">
      <c r="A436" s="164" t="s">
        <v>263</v>
      </c>
      <c r="B436" s="170"/>
      <c r="C436" s="171"/>
      <c r="D436" s="167">
        <f t="shared" si="12"/>
        <v>0</v>
      </c>
      <c r="E436" s="168" t="str">
        <f t="shared" si="13"/>
        <v/>
      </c>
    </row>
    <row r="437" spans="1:5" s="7" customFormat="1" ht="15">
      <c r="A437" s="164" t="s">
        <v>264</v>
      </c>
      <c r="B437" s="169">
        <f>SUM(B438,B439,B440)</f>
        <v>0</v>
      </c>
      <c r="C437" s="172">
        <f>SUM(C438,C439,C440)</f>
        <v>0</v>
      </c>
      <c r="D437" s="167">
        <f t="shared" si="12"/>
        <v>0</v>
      </c>
      <c r="E437" s="168" t="str">
        <f t="shared" si="13"/>
        <v/>
      </c>
    </row>
    <row r="438" spans="1:5" s="7" customFormat="1" ht="14.25">
      <c r="A438" s="164" t="s">
        <v>265</v>
      </c>
      <c r="B438" s="170"/>
      <c r="C438" s="171"/>
      <c r="D438" s="167">
        <f t="shared" si="12"/>
        <v>0</v>
      </c>
      <c r="E438" s="168" t="str">
        <f t="shared" si="13"/>
        <v/>
      </c>
    </row>
    <row r="439" spans="1:5" s="7" customFormat="1" ht="14.25">
      <c r="A439" s="164" t="s">
        <v>266</v>
      </c>
      <c r="B439" s="170"/>
      <c r="C439" s="171"/>
      <c r="D439" s="167">
        <f t="shared" si="12"/>
        <v>0</v>
      </c>
      <c r="E439" s="168" t="str">
        <f t="shared" si="13"/>
        <v/>
      </c>
    </row>
    <row r="440" spans="1:5" s="7" customFormat="1" ht="14.25">
      <c r="A440" s="164" t="s">
        <v>809</v>
      </c>
      <c r="B440" s="170"/>
      <c r="C440" s="171"/>
      <c r="D440" s="167">
        <f t="shared" si="12"/>
        <v>0</v>
      </c>
      <c r="E440" s="168" t="str">
        <f t="shared" si="13"/>
        <v/>
      </c>
    </row>
    <row r="441" spans="1:5" s="7" customFormat="1" ht="15">
      <c r="A441" s="164" t="s">
        <v>267</v>
      </c>
      <c r="B441" s="169">
        <f>SUM(B442,B443,B444,B445)</f>
        <v>0</v>
      </c>
      <c r="C441" s="172">
        <f>SUM(C442,C443,C444,C445)</f>
        <v>0</v>
      </c>
      <c r="D441" s="167">
        <f t="shared" si="12"/>
        <v>0</v>
      </c>
      <c r="E441" s="168" t="str">
        <f t="shared" si="13"/>
        <v/>
      </c>
    </row>
    <row r="442" spans="1:5" s="7" customFormat="1" ht="14.25">
      <c r="A442" s="164" t="s">
        <v>268</v>
      </c>
      <c r="B442" s="170"/>
      <c r="C442" s="171"/>
      <c r="D442" s="167">
        <f t="shared" si="12"/>
        <v>0</v>
      </c>
      <c r="E442" s="168" t="str">
        <f t="shared" si="13"/>
        <v/>
      </c>
    </row>
    <row r="443" spans="1:5" s="7" customFormat="1" ht="14.25">
      <c r="A443" s="164" t="s">
        <v>269</v>
      </c>
      <c r="B443" s="170"/>
      <c r="C443" s="171"/>
      <c r="D443" s="167">
        <f t="shared" si="12"/>
        <v>0</v>
      </c>
      <c r="E443" s="168" t="str">
        <f t="shared" si="13"/>
        <v/>
      </c>
    </row>
    <row r="444" spans="1:5" s="7" customFormat="1" ht="14.25">
      <c r="A444" s="164" t="s">
        <v>270</v>
      </c>
      <c r="B444" s="170"/>
      <c r="C444" s="171"/>
      <c r="D444" s="167">
        <f t="shared" si="12"/>
        <v>0</v>
      </c>
      <c r="E444" s="168" t="str">
        <f t="shared" si="13"/>
        <v/>
      </c>
    </row>
    <row r="445" spans="1:5" s="7" customFormat="1" ht="14.25">
      <c r="A445" s="164" t="s">
        <v>271</v>
      </c>
      <c r="B445" s="170"/>
      <c r="C445" s="171"/>
      <c r="D445" s="167">
        <f t="shared" si="12"/>
        <v>0</v>
      </c>
      <c r="E445" s="168" t="str">
        <f t="shared" si="13"/>
        <v/>
      </c>
    </row>
    <row r="446" spans="1:5" s="7" customFormat="1" ht="15">
      <c r="A446" s="164" t="s">
        <v>810</v>
      </c>
      <c r="B446" s="169">
        <f>SUM(B447,B463,B471,B482,B491,B499)</f>
        <v>428</v>
      </c>
      <c r="C446" s="172">
        <f>SUM(C447,C463,C471,C482,C491,C499)</f>
        <v>410</v>
      </c>
      <c r="D446" s="167">
        <f t="shared" si="12"/>
        <v>-18</v>
      </c>
      <c r="E446" s="168">
        <f t="shared" si="13"/>
        <v>-4.2056074766355138</v>
      </c>
    </row>
    <row r="447" spans="1:5" s="7" customFormat="1" ht="15">
      <c r="A447" s="164" t="s">
        <v>811</v>
      </c>
      <c r="B447" s="169">
        <f>SUM(B448,B449,B450,B451,B452,B453,B454,B455,B456,B457,B458,B459,B460,B461,B462)</f>
        <v>428</v>
      </c>
      <c r="C447" s="172">
        <f>SUM(C448,C449,C450,C451,C452,C453,C454,C455,C456,C457,C458,C459,C460,C461,C462)</f>
        <v>410</v>
      </c>
      <c r="D447" s="167">
        <f t="shared" si="12"/>
        <v>-18</v>
      </c>
      <c r="E447" s="168">
        <f t="shared" si="13"/>
        <v>-4.2056074766355138</v>
      </c>
    </row>
    <row r="448" spans="1:5" s="7" customFormat="1" ht="14.25">
      <c r="A448" s="164" t="s">
        <v>51</v>
      </c>
      <c r="B448" s="170">
        <v>76</v>
      </c>
      <c r="C448" s="171">
        <v>67</v>
      </c>
      <c r="D448" s="167">
        <f t="shared" si="12"/>
        <v>-9</v>
      </c>
      <c r="E448" s="168">
        <f t="shared" si="13"/>
        <v>-11.842105263157894</v>
      </c>
    </row>
    <row r="449" spans="1:5" s="7" customFormat="1" ht="14.25">
      <c r="A449" s="164" t="s">
        <v>52</v>
      </c>
      <c r="B449" s="170">
        <v>15</v>
      </c>
      <c r="C449" s="171">
        <v>17</v>
      </c>
      <c r="D449" s="167">
        <f t="shared" si="12"/>
        <v>2</v>
      </c>
      <c r="E449" s="168">
        <f t="shared" si="13"/>
        <v>13.333333333333334</v>
      </c>
    </row>
    <row r="450" spans="1:5" s="7" customFormat="1" ht="14.25">
      <c r="A450" s="164" t="s">
        <v>53</v>
      </c>
      <c r="B450" s="170"/>
      <c r="C450" s="171"/>
      <c r="D450" s="167">
        <f t="shared" si="12"/>
        <v>0</v>
      </c>
      <c r="E450" s="168" t="str">
        <f t="shared" si="13"/>
        <v/>
      </c>
    </row>
    <row r="451" spans="1:5" s="7" customFormat="1" ht="14.25">
      <c r="A451" s="164" t="s">
        <v>272</v>
      </c>
      <c r="B451" s="170"/>
      <c r="C451" s="171"/>
      <c r="D451" s="167">
        <f t="shared" si="12"/>
        <v>0</v>
      </c>
      <c r="E451" s="168" t="str">
        <f t="shared" si="13"/>
        <v/>
      </c>
    </row>
    <row r="452" spans="1:5" s="7" customFormat="1" ht="14.25">
      <c r="A452" s="164" t="s">
        <v>273</v>
      </c>
      <c r="B452" s="170"/>
      <c r="C452" s="171"/>
      <c r="D452" s="167">
        <f t="shared" si="12"/>
        <v>0</v>
      </c>
      <c r="E452" s="168" t="str">
        <f t="shared" si="13"/>
        <v/>
      </c>
    </row>
    <row r="453" spans="1:5" s="7" customFormat="1" ht="14.25">
      <c r="A453" s="164" t="s">
        <v>274</v>
      </c>
      <c r="B453" s="170"/>
      <c r="C453" s="171"/>
      <c r="D453" s="167">
        <f t="shared" si="12"/>
        <v>0</v>
      </c>
      <c r="E453" s="168" t="str">
        <f t="shared" si="13"/>
        <v/>
      </c>
    </row>
    <row r="454" spans="1:5" s="7" customFormat="1" ht="14.25">
      <c r="A454" s="164" t="s">
        <v>275</v>
      </c>
      <c r="B454" s="170"/>
      <c r="C454" s="171"/>
      <c r="D454" s="167">
        <f t="shared" si="12"/>
        <v>0</v>
      </c>
      <c r="E454" s="168" t="str">
        <f t="shared" si="13"/>
        <v/>
      </c>
    </row>
    <row r="455" spans="1:5" s="7" customFormat="1" ht="14.25">
      <c r="A455" s="164" t="s">
        <v>276</v>
      </c>
      <c r="B455" s="170"/>
      <c r="C455" s="171"/>
      <c r="D455" s="167">
        <f t="shared" ref="D455:D518" si="14">C455-B455</f>
        <v>0</v>
      </c>
      <c r="E455" s="168" t="str">
        <f t="shared" ref="E455:E518" si="15">IF(B455=0,"",D455/B455*100)</f>
        <v/>
      </c>
    </row>
    <row r="456" spans="1:5" s="7" customFormat="1" ht="14.25">
      <c r="A456" s="164" t="s">
        <v>277</v>
      </c>
      <c r="B456" s="170"/>
      <c r="C456" s="171"/>
      <c r="D456" s="167">
        <f t="shared" si="14"/>
        <v>0</v>
      </c>
      <c r="E456" s="168" t="str">
        <f t="shared" si="15"/>
        <v/>
      </c>
    </row>
    <row r="457" spans="1:5" s="7" customFormat="1" ht="14.25">
      <c r="A457" s="164" t="s">
        <v>812</v>
      </c>
      <c r="B457" s="170"/>
      <c r="C457" s="171"/>
      <c r="D457" s="167">
        <f t="shared" si="14"/>
        <v>0</v>
      </c>
      <c r="E457" s="168" t="str">
        <f t="shared" si="15"/>
        <v/>
      </c>
    </row>
    <row r="458" spans="1:5" s="7" customFormat="1" ht="14.25">
      <c r="A458" s="164" t="s">
        <v>278</v>
      </c>
      <c r="B458" s="170"/>
      <c r="C458" s="171"/>
      <c r="D458" s="167">
        <f t="shared" si="14"/>
        <v>0</v>
      </c>
      <c r="E458" s="168" t="str">
        <f t="shared" si="15"/>
        <v/>
      </c>
    </row>
    <row r="459" spans="1:5" s="7" customFormat="1" ht="14.25">
      <c r="A459" s="164" t="s">
        <v>813</v>
      </c>
      <c r="B459" s="170"/>
      <c r="C459" s="171"/>
      <c r="D459" s="167">
        <f t="shared" si="14"/>
        <v>0</v>
      </c>
      <c r="E459" s="168" t="str">
        <f t="shared" si="15"/>
        <v/>
      </c>
    </row>
    <row r="460" spans="1:5" s="7" customFormat="1" ht="14.25">
      <c r="A460" s="164" t="s">
        <v>625</v>
      </c>
      <c r="B460" s="170">
        <v>0</v>
      </c>
      <c r="C460" s="171">
        <v>0</v>
      </c>
      <c r="D460" s="167">
        <f t="shared" si="14"/>
        <v>0</v>
      </c>
      <c r="E460" s="168" t="str">
        <f t="shared" si="15"/>
        <v/>
      </c>
    </row>
    <row r="461" spans="1:5" s="7" customFormat="1" ht="14.25">
      <c r="A461" s="164" t="s">
        <v>814</v>
      </c>
      <c r="B461" s="170"/>
      <c r="C461" s="171"/>
      <c r="D461" s="167">
        <f t="shared" si="14"/>
        <v>0</v>
      </c>
      <c r="E461" s="168" t="str">
        <f t="shared" si="15"/>
        <v/>
      </c>
    </row>
    <row r="462" spans="1:5" s="7" customFormat="1" ht="14.25">
      <c r="A462" s="164" t="s">
        <v>815</v>
      </c>
      <c r="B462" s="170">
        <v>337</v>
      </c>
      <c r="C462" s="171">
        <v>326</v>
      </c>
      <c r="D462" s="167">
        <f t="shared" si="14"/>
        <v>-11</v>
      </c>
      <c r="E462" s="168">
        <f t="shared" si="15"/>
        <v>-3.2640949554896146</v>
      </c>
    </row>
    <row r="463" spans="1:5" s="7" customFormat="1" ht="15">
      <c r="A463" s="164" t="s">
        <v>279</v>
      </c>
      <c r="B463" s="169">
        <f>SUM(B464,B465,B466,B467,B468,B469,B470)</f>
        <v>0</v>
      </c>
      <c r="C463" s="172">
        <f>SUM(C464,C465,C466,C467,C468,C469,C470)</f>
        <v>0</v>
      </c>
      <c r="D463" s="167">
        <f t="shared" si="14"/>
        <v>0</v>
      </c>
      <c r="E463" s="168" t="str">
        <f t="shared" si="15"/>
        <v/>
      </c>
    </row>
    <row r="464" spans="1:5" s="7" customFormat="1" ht="14.25">
      <c r="A464" s="164" t="s">
        <v>51</v>
      </c>
      <c r="B464" s="170"/>
      <c r="C464" s="171"/>
      <c r="D464" s="167">
        <f t="shared" si="14"/>
        <v>0</v>
      </c>
      <c r="E464" s="168" t="str">
        <f t="shared" si="15"/>
        <v/>
      </c>
    </row>
    <row r="465" spans="1:5" s="7" customFormat="1" ht="14.25">
      <c r="A465" s="164" t="s">
        <v>52</v>
      </c>
      <c r="B465" s="170"/>
      <c r="C465" s="171"/>
      <c r="D465" s="167">
        <f t="shared" si="14"/>
        <v>0</v>
      </c>
      <c r="E465" s="168" t="str">
        <f t="shared" si="15"/>
        <v/>
      </c>
    </row>
    <row r="466" spans="1:5" s="7" customFormat="1" ht="14.25">
      <c r="A466" s="164" t="s">
        <v>53</v>
      </c>
      <c r="B466" s="170"/>
      <c r="C466" s="171"/>
      <c r="D466" s="167">
        <f t="shared" si="14"/>
        <v>0</v>
      </c>
      <c r="E466" s="168" t="str">
        <f t="shared" si="15"/>
        <v/>
      </c>
    </row>
    <row r="467" spans="1:5" s="7" customFormat="1" ht="14.25">
      <c r="A467" s="164" t="s">
        <v>280</v>
      </c>
      <c r="B467" s="170"/>
      <c r="C467" s="171"/>
      <c r="D467" s="167">
        <f t="shared" si="14"/>
        <v>0</v>
      </c>
      <c r="E467" s="168" t="str">
        <f t="shared" si="15"/>
        <v/>
      </c>
    </row>
    <row r="468" spans="1:5" s="7" customFormat="1" ht="14.25">
      <c r="A468" s="164" t="s">
        <v>281</v>
      </c>
      <c r="B468" s="170"/>
      <c r="C468" s="171"/>
      <c r="D468" s="167">
        <f t="shared" si="14"/>
        <v>0</v>
      </c>
      <c r="E468" s="168" t="str">
        <f t="shared" si="15"/>
        <v/>
      </c>
    </row>
    <row r="469" spans="1:5" s="7" customFormat="1" ht="14.25">
      <c r="A469" s="164" t="s">
        <v>282</v>
      </c>
      <c r="B469" s="170"/>
      <c r="C469" s="171"/>
      <c r="D469" s="167">
        <f t="shared" si="14"/>
        <v>0</v>
      </c>
      <c r="E469" s="168" t="str">
        <f t="shared" si="15"/>
        <v/>
      </c>
    </row>
    <row r="470" spans="1:5" s="7" customFormat="1" ht="14.25">
      <c r="A470" s="164" t="s">
        <v>283</v>
      </c>
      <c r="B470" s="170"/>
      <c r="C470" s="171"/>
      <c r="D470" s="167">
        <f t="shared" si="14"/>
        <v>0</v>
      </c>
      <c r="E470" s="168" t="str">
        <f t="shared" si="15"/>
        <v/>
      </c>
    </row>
    <row r="471" spans="1:5" s="7" customFormat="1" ht="15">
      <c r="A471" s="164" t="s">
        <v>284</v>
      </c>
      <c r="B471" s="169">
        <f>SUM(B472,B473,B474,B475,B476,B477,B478,B479,B480,B481)</f>
        <v>0</v>
      </c>
      <c r="C471" s="172">
        <f>SUM(C472,C473,C474,C475,C476,C477,C478,C479,C480,C481)</f>
        <v>0</v>
      </c>
      <c r="D471" s="167">
        <f t="shared" si="14"/>
        <v>0</v>
      </c>
      <c r="E471" s="168" t="str">
        <f t="shared" si="15"/>
        <v/>
      </c>
    </row>
    <row r="472" spans="1:5" s="7" customFormat="1" ht="14.25">
      <c r="A472" s="164" t="s">
        <v>51</v>
      </c>
      <c r="B472" s="170"/>
      <c r="C472" s="171"/>
      <c r="D472" s="167">
        <f t="shared" si="14"/>
        <v>0</v>
      </c>
      <c r="E472" s="168" t="str">
        <f t="shared" si="15"/>
        <v/>
      </c>
    </row>
    <row r="473" spans="1:5" s="7" customFormat="1" ht="14.25">
      <c r="A473" s="164" t="s">
        <v>52</v>
      </c>
      <c r="B473" s="170"/>
      <c r="C473" s="171"/>
      <c r="D473" s="167">
        <f t="shared" si="14"/>
        <v>0</v>
      </c>
      <c r="E473" s="168" t="str">
        <f t="shared" si="15"/>
        <v/>
      </c>
    </row>
    <row r="474" spans="1:5" s="7" customFormat="1" ht="14.25">
      <c r="A474" s="164" t="s">
        <v>53</v>
      </c>
      <c r="B474" s="170"/>
      <c r="C474" s="171"/>
      <c r="D474" s="167">
        <f t="shared" si="14"/>
        <v>0</v>
      </c>
      <c r="E474" s="168" t="str">
        <f t="shared" si="15"/>
        <v/>
      </c>
    </row>
    <row r="475" spans="1:5" s="7" customFormat="1" ht="14.25">
      <c r="A475" s="164" t="s">
        <v>285</v>
      </c>
      <c r="B475" s="170"/>
      <c r="C475" s="171"/>
      <c r="D475" s="167">
        <f t="shared" si="14"/>
        <v>0</v>
      </c>
      <c r="E475" s="168" t="str">
        <f t="shared" si="15"/>
        <v/>
      </c>
    </row>
    <row r="476" spans="1:5" s="7" customFormat="1" ht="14.25">
      <c r="A476" s="164" t="s">
        <v>286</v>
      </c>
      <c r="B476" s="170"/>
      <c r="C476" s="171"/>
      <c r="D476" s="167">
        <f t="shared" si="14"/>
        <v>0</v>
      </c>
      <c r="E476" s="168" t="str">
        <f t="shared" si="15"/>
        <v/>
      </c>
    </row>
    <row r="477" spans="1:5" s="7" customFormat="1" ht="14.25">
      <c r="A477" s="164" t="s">
        <v>287</v>
      </c>
      <c r="B477" s="170"/>
      <c r="C477" s="171"/>
      <c r="D477" s="167">
        <f t="shared" si="14"/>
        <v>0</v>
      </c>
      <c r="E477" s="168" t="str">
        <f t="shared" si="15"/>
        <v/>
      </c>
    </row>
    <row r="478" spans="1:5" s="7" customFormat="1" ht="14.25">
      <c r="A478" s="164" t="s">
        <v>288</v>
      </c>
      <c r="B478" s="170"/>
      <c r="C478" s="171"/>
      <c r="D478" s="167">
        <f t="shared" si="14"/>
        <v>0</v>
      </c>
      <c r="E478" s="168" t="str">
        <f t="shared" si="15"/>
        <v/>
      </c>
    </row>
    <row r="479" spans="1:5" s="7" customFormat="1" ht="14.25">
      <c r="A479" s="164" t="s">
        <v>289</v>
      </c>
      <c r="B479" s="170">
        <v>0</v>
      </c>
      <c r="C479" s="171">
        <v>0</v>
      </c>
      <c r="D479" s="167">
        <f t="shared" si="14"/>
        <v>0</v>
      </c>
      <c r="E479" s="168" t="str">
        <f t="shared" si="15"/>
        <v/>
      </c>
    </row>
    <row r="480" spans="1:5" s="7" customFormat="1" ht="14.25">
      <c r="A480" s="164" t="s">
        <v>290</v>
      </c>
      <c r="B480" s="170"/>
      <c r="C480" s="171"/>
      <c r="D480" s="167">
        <f t="shared" si="14"/>
        <v>0</v>
      </c>
      <c r="E480" s="168" t="str">
        <f t="shared" si="15"/>
        <v/>
      </c>
    </row>
    <row r="481" spans="1:5" s="7" customFormat="1" ht="14.25">
      <c r="A481" s="164" t="s">
        <v>291</v>
      </c>
      <c r="B481" s="170"/>
      <c r="C481" s="171"/>
      <c r="D481" s="167">
        <f t="shared" si="14"/>
        <v>0</v>
      </c>
      <c r="E481" s="168" t="str">
        <f t="shared" si="15"/>
        <v/>
      </c>
    </row>
    <row r="482" spans="1:5" s="7" customFormat="1" ht="15">
      <c r="A482" s="164" t="s">
        <v>816</v>
      </c>
      <c r="B482" s="169">
        <f>SUM(B483,B484,B485,B486,B487,B488,B489,B490)</f>
        <v>0</v>
      </c>
      <c r="C482" s="172">
        <f>SUM(C483,C484,C485,C486,C487,C488,C489,C490)</f>
        <v>0</v>
      </c>
      <c r="D482" s="167">
        <f t="shared" si="14"/>
        <v>0</v>
      </c>
      <c r="E482" s="168" t="str">
        <f t="shared" si="15"/>
        <v/>
      </c>
    </row>
    <row r="483" spans="1:5" s="7" customFormat="1" ht="14.25">
      <c r="A483" s="164" t="s">
        <v>51</v>
      </c>
      <c r="B483" s="170"/>
      <c r="C483" s="171"/>
      <c r="D483" s="167">
        <f t="shared" si="14"/>
        <v>0</v>
      </c>
      <c r="E483" s="168" t="str">
        <f t="shared" si="15"/>
        <v/>
      </c>
    </row>
    <row r="484" spans="1:5" s="7" customFormat="1" ht="14.25">
      <c r="A484" s="164" t="s">
        <v>52</v>
      </c>
      <c r="B484" s="170"/>
      <c r="C484" s="171"/>
      <c r="D484" s="167">
        <f t="shared" si="14"/>
        <v>0</v>
      </c>
      <c r="E484" s="168" t="str">
        <f t="shared" si="15"/>
        <v/>
      </c>
    </row>
    <row r="485" spans="1:5" s="7" customFormat="1" ht="14.25">
      <c r="A485" s="164" t="s">
        <v>53</v>
      </c>
      <c r="B485" s="170"/>
      <c r="C485" s="171"/>
      <c r="D485" s="167">
        <f t="shared" si="14"/>
        <v>0</v>
      </c>
      <c r="E485" s="168" t="str">
        <f t="shared" si="15"/>
        <v/>
      </c>
    </row>
    <row r="486" spans="1:5" s="7" customFormat="1" ht="14.25">
      <c r="A486" s="164" t="s">
        <v>293</v>
      </c>
      <c r="B486" s="170"/>
      <c r="C486" s="171"/>
      <c r="D486" s="167">
        <f t="shared" si="14"/>
        <v>0</v>
      </c>
      <c r="E486" s="168" t="str">
        <f t="shared" si="15"/>
        <v/>
      </c>
    </row>
    <row r="487" spans="1:5" s="7" customFormat="1" ht="14.25">
      <c r="A487" s="164" t="s">
        <v>294</v>
      </c>
      <c r="B487" s="170"/>
      <c r="C487" s="171"/>
      <c r="D487" s="167">
        <f t="shared" si="14"/>
        <v>0</v>
      </c>
      <c r="E487" s="168" t="str">
        <f t="shared" si="15"/>
        <v/>
      </c>
    </row>
    <row r="488" spans="1:5" s="7" customFormat="1" ht="14.25">
      <c r="A488" s="164" t="s">
        <v>295</v>
      </c>
      <c r="B488" s="170"/>
      <c r="C488" s="171"/>
      <c r="D488" s="167">
        <f t="shared" si="14"/>
        <v>0</v>
      </c>
      <c r="E488" s="168" t="str">
        <f t="shared" si="15"/>
        <v/>
      </c>
    </row>
    <row r="489" spans="1:5" s="7" customFormat="1" ht="14.25">
      <c r="A489" s="164" t="s">
        <v>292</v>
      </c>
      <c r="B489" s="170"/>
      <c r="C489" s="171"/>
      <c r="D489" s="167">
        <f t="shared" si="14"/>
        <v>0</v>
      </c>
      <c r="E489" s="168" t="str">
        <f t="shared" si="15"/>
        <v/>
      </c>
    </row>
    <row r="490" spans="1:5" s="7" customFormat="1" ht="14.25">
      <c r="A490" s="164" t="s">
        <v>817</v>
      </c>
      <c r="B490" s="170"/>
      <c r="C490" s="171"/>
      <c r="D490" s="167">
        <f t="shared" si="14"/>
        <v>0</v>
      </c>
      <c r="E490" s="168" t="str">
        <f t="shared" si="15"/>
        <v/>
      </c>
    </row>
    <row r="491" spans="1:5" s="7" customFormat="1" ht="15">
      <c r="A491" s="164" t="s">
        <v>736</v>
      </c>
      <c r="B491" s="169">
        <f>SUM(B492,B493,B494,B495,B496,B497,B498)</f>
        <v>0</v>
      </c>
      <c r="C491" s="172">
        <f>SUM(C492,C493,C494,C495,C496,C497,C498)</f>
        <v>0</v>
      </c>
      <c r="D491" s="167">
        <f t="shared" si="14"/>
        <v>0</v>
      </c>
      <c r="E491" s="168" t="str">
        <f t="shared" si="15"/>
        <v/>
      </c>
    </row>
    <row r="492" spans="1:5" s="7" customFormat="1" ht="14.25">
      <c r="A492" s="164" t="s">
        <v>51</v>
      </c>
      <c r="B492" s="170"/>
      <c r="C492" s="171"/>
      <c r="D492" s="167">
        <f t="shared" si="14"/>
        <v>0</v>
      </c>
      <c r="E492" s="168" t="str">
        <f t="shared" si="15"/>
        <v/>
      </c>
    </row>
    <row r="493" spans="1:5" s="7" customFormat="1" ht="14.25">
      <c r="A493" s="164" t="s">
        <v>52</v>
      </c>
      <c r="B493" s="170"/>
      <c r="C493" s="171"/>
      <c r="D493" s="167">
        <f t="shared" si="14"/>
        <v>0</v>
      </c>
      <c r="E493" s="168" t="str">
        <f t="shared" si="15"/>
        <v/>
      </c>
    </row>
    <row r="494" spans="1:5" s="7" customFormat="1" ht="14.25">
      <c r="A494" s="164" t="s">
        <v>53</v>
      </c>
      <c r="B494" s="170"/>
      <c r="C494" s="171"/>
      <c r="D494" s="167">
        <f t="shared" si="14"/>
        <v>0</v>
      </c>
      <c r="E494" s="168" t="str">
        <f t="shared" si="15"/>
        <v/>
      </c>
    </row>
    <row r="495" spans="1:5" s="7" customFormat="1" ht="14.25">
      <c r="A495" s="164" t="s">
        <v>818</v>
      </c>
      <c r="B495" s="170"/>
      <c r="C495" s="171"/>
      <c r="D495" s="167">
        <f t="shared" si="14"/>
        <v>0</v>
      </c>
      <c r="E495" s="168" t="str">
        <f t="shared" si="15"/>
        <v/>
      </c>
    </row>
    <row r="496" spans="1:5" s="7" customFormat="1" ht="14.25">
      <c r="A496" s="164" t="s">
        <v>737</v>
      </c>
      <c r="B496" s="170">
        <v>0</v>
      </c>
      <c r="C496" s="171">
        <v>0</v>
      </c>
      <c r="D496" s="167">
        <f t="shared" si="14"/>
        <v>0</v>
      </c>
      <c r="E496" s="168" t="str">
        <f t="shared" si="15"/>
        <v/>
      </c>
    </row>
    <row r="497" spans="1:5" s="7" customFormat="1" ht="14.25">
      <c r="A497" s="164" t="s">
        <v>819</v>
      </c>
      <c r="B497" s="170"/>
      <c r="C497" s="171"/>
      <c r="D497" s="167">
        <f t="shared" si="14"/>
        <v>0</v>
      </c>
      <c r="E497" s="168" t="str">
        <f t="shared" si="15"/>
        <v/>
      </c>
    </row>
    <row r="498" spans="1:5" s="7" customFormat="1" ht="14.25">
      <c r="A498" s="164" t="s">
        <v>820</v>
      </c>
      <c r="B498" s="170"/>
      <c r="C498" s="171"/>
      <c r="D498" s="167">
        <f t="shared" si="14"/>
        <v>0</v>
      </c>
      <c r="E498" s="168" t="str">
        <f t="shared" si="15"/>
        <v/>
      </c>
    </row>
    <row r="499" spans="1:5" s="7" customFormat="1" ht="15">
      <c r="A499" s="164" t="s">
        <v>821</v>
      </c>
      <c r="B499" s="169">
        <f>SUM(B500,B501,B502)</f>
        <v>0</v>
      </c>
      <c r="C499" s="172">
        <f>SUM(C500,C501,C502)</f>
        <v>0</v>
      </c>
      <c r="D499" s="167">
        <f t="shared" si="14"/>
        <v>0</v>
      </c>
      <c r="E499" s="168" t="str">
        <f t="shared" si="15"/>
        <v/>
      </c>
    </row>
    <row r="500" spans="1:5" s="7" customFormat="1" ht="14.25">
      <c r="A500" s="164" t="s">
        <v>296</v>
      </c>
      <c r="B500" s="170"/>
      <c r="C500" s="171"/>
      <c r="D500" s="167">
        <f t="shared" si="14"/>
        <v>0</v>
      </c>
      <c r="E500" s="168" t="str">
        <f t="shared" si="15"/>
        <v/>
      </c>
    </row>
    <row r="501" spans="1:5" s="7" customFormat="1" ht="14.25">
      <c r="A501" s="164" t="s">
        <v>297</v>
      </c>
      <c r="B501" s="170"/>
      <c r="C501" s="171"/>
      <c r="D501" s="167">
        <f t="shared" si="14"/>
        <v>0</v>
      </c>
      <c r="E501" s="168" t="str">
        <f t="shared" si="15"/>
        <v/>
      </c>
    </row>
    <row r="502" spans="1:5" s="7" customFormat="1" ht="14.25">
      <c r="A502" s="164" t="s">
        <v>822</v>
      </c>
      <c r="B502" s="170">
        <v>0</v>
      </c>
      <c r="C502" s="171">
        <v>0</v>
      </c>
      <c r="D502" s="167">
        <f t="shared" si="14"/>
        <v>0</v>
      </c>
      <c r="E502" s="168" t="str">
        <f t="shared" si="15"/>
        <v/>
      </c>
    </row>
    <row r="503" spans="1:5" s="7" customFormat="1" ht="15">
      <c r="A503" s="164" t="s">
        <v>823</v>
      </c>
      <c r="B503" s="169">
        <f>SUM(B504,B523,B531,B533,B542,B546,B556,B565,B572,B580,B589,B594,B597,B600,B603,B606,B609,B613,B617,B625)</f>
        <v>10065</v>
      </c>
      <c r="C503" s="172">
        <f>SUM(C504,C523,C531,C533,C542,C546,C556,C565,C572,C580,C589,C594,C597,C600,C603,C606,C609,C613,C617,C625)</f>
        <v>11856</v>
      </c>
      <c r="D503" s="167">
        <f t="shared" si="14"/>
        <v>1791</v>
      </c>
      <c r="E503" s="168">
        <f t="shared" si="15"/>
        <v>17.794336810730254</v>
      </c>
    </row>
    <row r="504" spans="1:5" s="7" customFormat="1" ht="15">
      <c r="A504" s="164" t="s">
        <v>298</v>
      </c>
      <c r="B504" s="169">
        <f>SUM(B505,B506,B507,B508,B509,B510,B511,B512,B513,B514,B515,B516,B517,B518,B519,B520,B521,B522)</f>
        <v>719</v>
      </c>
      <c r="C504" s="173">
        <f>SUM(C505,C506,C507,C508,C509,C510,C511,C512,C513,C514,C515,C516,C517,C518,C519,C520,C521,C522)</f>
        <v>742</v>
      </c>
      <c r="D504" s="167">
        <f t="shared" si="14"/>
        <v>23</v>
      </c>
      <c r="E504" s="168">
        <f t="shared" si="15"/>
        <v>3.1988873435326846</v>
      </c>
    </row>
    <row r="505" spans="1:5" s="7" customFormat="1" ht="14.25">
      <c r="A505" s="164" t="s">
        <v>51</v>
      </c>
      <c r="B505" s="170">
        <v>82</v>
      </c>
      <c r="C505" s="171">
        <v>83</v>
      </c>
      <c r="D505" s="167">
        <f t="shared" si="14"/>
        <v>1</v>
      </c>
      <c r="E505" s="168">
        <f t="shared" si="15"/>
        <v>1.2195121951219512</v>
      </c>
    </row>
    <row r="506" spans="1:5" s="7" customFormat="1" ht="14.25">
      <c r="A506" s="164" t="s">
        <v>52</v>
      </c>
      <c r="B506" s="170">
        <v>82</v>
      </c>
      <c r="C506" s="171">
        <v>86</v>
      </c>
      <c r="D506" s="167">
        <f t="shared" si="14"/>
        <v>4</v>
      </c>
      <c r="E506" s="168">
        <f t="shared" si="15"/>
        <v>4.8780487804878048</v>
      </c>
    </row>
    <row r="507" spans="1:5" s="7" customFormat="1" ht="14.25">
      <c r="A507" s="164" t="s">
        <v>53</v>
      </c>
      <c r="B507" s="170"/>
      <c r="C507" s="171"/>
      <c r="D507" s="167">
        <f t="shared" si="14"/>
        <v>0</v>
      </c>
      <c r="E507" s="168" t="str">
        <f t="shared" si="15"/>
        <v/>
      </c>
    </row>
    <row r="508" spans="1:5" s="7" customFormat="1" ht="14.25">
      <c r="A508" s="164" t="s">
        <v>299</v>
      </c>
      <c r="B508" s="170"/>
      <c r="C508" s="171"/>
      <c r="D508" s="167">
        <f t="shared" si="14"/>
        <v>0</v>
      </c>
      <c r="E508" s="168" t="str">
        <f t="shared" si="15"/>
        <v/>
      </c>
    </row>
    <row r="509" spans="1:5" s="7" customFormat="1" ht="14.25">
      <c r="A509" s="164" t="s">
        <v>300</v>
      </c>
      <c r="B509" s="170">
        <v>83</v>
      </c>
      <c r="C509" s="171">
        <v>88</v>
      </c>
      <c r="D509" s="167">
        <f t="shared" si="14"/>
        <v>5</v>
      </c>
      <c r="E509" s="168">
        <f t="shared" si="15"/>
        <v>6.024096385542169</v>
      </c>
    </row>
    <row r="510" spans="1:5" s="7" customFormat="1" ht="14.25">
      <c r="A510" s="164" t="s">
        <v>301</v>
      </c>
      <c r="B510" s="170"/>
      <c r="C510" s="171"/>
      <c r="D510" s="167">
        <f t="shared" si="14"/>
        <v>0</v>
      </c>
      <c r="E510" s="168" t="str">
        <f t="shared" si="15"/>
        <v/>
      </c>
    </row>
    <row r="511" spans="1:5" s="7" customFormat="1" ht="14.25">
      <c r="A511" s="164" t="s">
        <v>302</v>
      </c>
      <c r="B511" s="170"/>
      <c r="C511" s="171"/>
      <c r="D511" s="167">
        <f t="shared" si="14"/>
        <v>0</v>
      </c>
      <c r="E511" s="168" t="str">
        <f t="shared" si="15"/>
        <v/>
      </c>
    </row>
    <row r="512" spans="1:5" s="7" customFormat="1" ht="14.25">
      <c r="A512" s="164" t="s">
        <v>90</v>
      </c>
      <c r="B512" s="170"/>
      <c r="C512" s="171"/>
      <c r="D512" s="167">
        <f t="shared" si="14"/>
        <v>0</v>
      </c>
      <c r="E512" s="168" t="str">
        <f t="shared" si="15"/>
        <v/>
      </c>
    </row>
    <row r="513" spans="1:5" s="7" customFormat="1" ht="14.25">
      <c r="A513" s="164" t="s">
        <v>303</v>
      </c>
      <c r="B513" s="170"/>
      <c r="C513" s="171"/>
      <c r="D513" s="167">
        <f t="shared" si="14"/>
        <v>0</v>
      </c>
      <c r="E513" s="168" t="str">
        <f t="shared" si="15"/>
        <v/>
      </c>
    </row>
    <row r="514" spans="1:5" s="7" customFormat="1" ht="14.25">
      <c r="A514" s="164" t="s">
        <v>304</v>
      </c>
      <c r="B514" s="170"/>
      <c r="C514" s="171"/>
      <c r="D514" s="167">
        <f t="shared" si="14"/>
        <v>0</v>
      </c>
      <c r="E514" s="168" t="str">
        <f t="shared" si="15"/>
        <v/>
      </c>
    </row>
    <row r="515" spans="1:5" s="7" customFormat="1" ht="14.25">
      <c r="A515" s="164" t="s">
        <v>305</v>
      </c>
      <c r="B515" s="170"/>
      <c r="C515" s="171"/>
      <c r="D515" s="167">
        <f t="shared" si="14"/>
        <v>0</v>
      </c>
      <c r="E515" s="168" t="str">
        <f t="shared" si="15"/>
        <v/>
      </c>
    </row>
    <row r="516" spans="1:5" s="7" customFormat="1" ht="14.25">
      <c r="A516" s="164" t="s">
        <v>306</v>
      </c>
      <c r="B516" s="170"/>
      <c r="C516" s="171"/>
      <c r="D516" s="167">
        <f t="shared" si="14"/>
        <v>0</v>
      </c>
      <c r="E516" s="168" t="str">
        <f t="shared" si="15"/>
        <v/>
      </c>
    </row>
    <row r="517" spans="1:5" s="7" customFormat="1" ht="14.25">
      <c r="A517" s="164" t="s">
        <v>101</v>
      </c>
      <c r="B517" s="170"/>
      <c r="C517" s="171"/>
      <c r="D517" s="167">
        <f t="shared" si="14"/>
        <v>0</v>
      </c>
      <c r="E517" s="168" t="str">
        <f t="shared" si="15"/>
        <v/>
      </c>
    </row>
    <row r="518" spans="1:5" s="7" customFormat="1" ht="14.25">
      <c r="A518" s="164" t="s">
        <v>102</v>
      </c>
      <c r="B518" s="170"/>
      <c r="C518" s="171"/>
      <c r="D518" s="167">
        <f t="shared" si="14"/>
        <v>0</v>
      </c>
      <c r="E518" s="168" t="str">
        <f t="shared" si="15"/>
        <v/>
      </c>
    </row>
    <row r="519" spans="1:5" s="7" customFormat="1" ht="14.25">
      <c r="A519" s="164" t="s">
        <v>104</v>
      </c>
      <c r="B519" s="170"/>
      <c r="C519" s="171"/>
      <c r="D519" s="167">
        <f t="shared" ref="D519:D582" si="16">C519-B519</f>
        <v>0</v>
      </c>
      <c r="E519" s="168" t="str">
        <f t="shared" ref="E519:E582" si="17">IF(B519=0,"",D519/B519*100)</f>
        <v/>
      </c>
    </row>
    <row r="520" spans="1:5" s="7" customFormat="1" ht="14.25">
      <c r="A520" s="164" t="s">
        <v>105</v>
      </c>
      <c r="B520" s="170"/>
      <c r="C520" s="171"/>
      <c r="D520" s="167">
        <f t="shared" si="16"/>
        <v>0</v>
      </c>
      <c r="E520" s="168" t="str">
        <f t="shared" si="17"/>
        <v/>
      </c>
    </row>
    <row r="521" spans="1:5" s="7" customFormat="1" ht="14.25">
      <c r="A521" s="164" t="s">
        <v>60</v>
      </c>
      <c r="B521" s="170">
        <v>334</v>
      </c>
      <c r="C521" s="171">
        <v>332</v>
      </c>
      <c r="D521" s="167">
        <f t="shared" si="16"/>
        <v>-2</v>
      </c>
      <c r="E521" s="168">
        <f t="shared" si="17"/>
        <v>-0.5988023952095809</v>
      </c>
    </row>
    <row r="522" spans="1:5" s="7" customFormat="1" ht="14.25">
      <c r="A522" s="164" t="s">
        <v>307</v>
      </c>
      <c r="B522" s="170">
        <v>138</v>
      </c>
      <c r="C522" s="171">
        <v>153</v>
      </c>
      <c r="D522" s="167">
        <f t="shared" si="16"/>
        <v>15</v>
      </c>
      <c r="E522" s="168">
        <f t="shared" si="17"/>
        <v>10.869565217391305</v>
      </c>
    </row>
    <row r="523" spans="1:5" s="7" customFormat="1" ht="15">
      <c r="A523" s="164" t="s">
        <v>308</v>
      </c>
      <c r="B523" s="169">
        <f>SUM(B524,B525,B526,B527,B528,B529,B530)</f>
        <v>646</v>
      </c>
      <c r="C523" s="172">
        <f>SUM(C524,C525,C526,C527,C528,C529,C530)</f>
        <v>686</v>
      </c>
      <c r="D523" s="167">
        <f t="shared" si="16"/>
        <v>40</v>
      </c>
      <c r="E523" s="168">
        <f t="shared" si="17"/>
        <v>6.1919504643962853</v>
      </c>
    </row>
    <row r="524" spans="1:5" s="7" customFormat="1" ht="14.25">
      <c r="A524" s="164" t="s">
        <v>51</v>
      </c>
      <c r="B524" s="170">
        <v>63</v>
      </c>
      <c r="C524" s="171">
        <v>63</v>
      </c>
      <c r="D524" s="167">
        <f t="shared" si="16"/>
        <v>0</v>
      </c>
      <c r="E524" s="168">
        <f t="shared" si="17"/>
        <v>0</v>
      </c>
    </row>
    <row r="525" spans="1:5" s="7" customFormat="1" ht="14.25">
      <c r="A525" s="164" t="s">
        <v>52</v>
      </c>
      <c r="B525" s="170">
        <v>124</v>
      </c>
      <c r="C525" s="171">
        <v>183</v>
      </c>
      <c r="D525" s="167">
        <f t="shared" si="16"/>
        <v>59</v>
      </c>
      <c r="E525" s="168">
        <f t="shared" si="17"/>
        <v>47.580645161290327</v>
      </c>
    </row>
    <row r="526" spans="1:5" s="7" customFormat="1" ht="14.25">
      <c r="A526" s="164" t="s">
        <v>53</v>
      </c>
      <c r="B526" s="170"/>
      <c r="C526" s="171"/>
      <c r="D526" s="167">
        <f t="shared" si="16"/>
        <v>0</v>
      </c>
      <c r="E526" s="168" t="str">
        <f t="shared" si="17"/>
        <v/>
      </c>
    </row>
    <row r="527" spans="1:5" s="7" customFormat="1" ht="14.25">
      <c r="A527" s="164" t="s">
        <v>824</v>
      </c>
      <c r="B527" s="170"/>
      <c r="C527" s="171"/>
      <c r="D527" s="167">
        <f t="shared" si="16"/>
        <v>0</v>
      </c>
      <c r="E527" s="168" t="str">
        <f t="shared" si="17"/>
        <v/>
      </c>
    </row>
    <row r="528" spans="1:5" s="7" customFormat="1" ht="14.25">
      <c r="A528" s="164" t="s">
        <v>310</v>
      </c>
      <c r="B528" s="170"/>
      <c r="C528" s="171"/>
      <c r="D528" s="167">
        <f t="shared" si="16"/>
        <v>0</v>
      </c>
      <c r="E528" s="168" t="str">
        <f t="shared" si="17"/>
        <v/>
      </c>
    </row>
    <row r="529" spans="1:5" s="7" customFormat="1" ht="14.25">
      <c r="A529" s="164" t="s">
        <v>825</v>
      </c>
      <c r="B529" s="170"/>
      <c r="C529" s="171"/>
      <c r="D529" s="167">
        <f t="shared" si="16"/>
        <v>0</v>
      </c>
      <c r="E529" s="168" t="str">
        <f t="shared" si="17"/>
        <v/>
      </c>
    </row>
    <row r="530" spans="1:5" s="7" customFormat="1" ht="14.25">
      <c r="A530" s="164" t="s">
        <v>311</v>
      </c>
      <c r="B530" s="170">
        <v>459</v>
      </c>
      <c r="C530" s="171">
        <v>440</v>
      </c>
      <c r="D530" s="167">
        <f t="shared" si="16"/>
        <v>-19</v>
      </c>
      <c r="E530" s="168">
        <f t="shared" si="17"/>
        <v>-4.1394335511982572</v>
      </c>
    </row>
    <row r="531" spans="1:5" s="7" customFormat="1" ht="15">
      <c r="A531" s="164" t="s">
        <v>312</v>
      </c>
      <c r="B531" s="169">
        <f>SUM(B532)</f>
        <v>0</v>
      </c>
      <c r="C531" s="172">
        <f>SUM(C532)</f>
        <v>0</v>
      </c>
      <c r="D531" s="167">
        <f t="shared" si="16"/>
        <v>0</v>
      </c>
      <c r="E531" s="168" t="str">
        <f t="shared" si="17"/>
        <v/>
      </c>
    </row>
    <row r="532" spans="1:5" s="7" customFormat="1" ht="14.25">
      <c r="A532" s="164" t="s">
        <v>313</v>
      </c>
      <c r="B532" s="170"/>
      <c r="C532" s="171"/>
      <c r="D532" s="167">
        <f t="shared" si="16"/>
        <v>0</v>
      </c>
      <c r="E532" s="168" t="str">
        <f t="shared" si="17"/>
        <v/>
      </c>
    </row>
    <row r="533" spans="1:5" s="7" customFormat="1" ht="15">
      <c r="A533" s="164" t="s">
        <v>826</v>
      </c>
      <c r="B533" s="169">
        <f>SUM(B534,B535,B536,B537,B538,B539,B540,B541)</f>
        <v>5718</v>
      </c>
      <c r="C533" s="172">
        <f>SUM(C534,C535,C536,C537,C538,C539,C540,C541)</f>
        <v>6573</v>
      </c>
      <c r="D533" s="167">
        <f t="shared" si="16"/>
        <v>855</v>
      </c>
      <c r="E533" s="168">
        <f t="shared" si="17"/>
        <v>14.952780692549842</v>
      </c>
    </row>
    <row r="534" spans="1:5" s="7" customFormat="1" ht="14.25">
      <c r="A534" s="164" t="s">
        <v>827</v>
      </c>
      <c r="B534" s="170"/>
      <c r="C534" s="171"/>
      <c r="D534" s="167">
        <f t="shared" si="16"/>
        <v>0</v>
      </c>
      <c r="E534" s="168" t="str">
        <f t="shared" si="17"/>
        <v/>
      </c>
    </row>
    <row r="535" spans="1:5" s="7" customFormat="1" ht="14.25">
      <c r="A535" s="164" t="s">
        <v>314</v>
      </c>
      <c r="B535" s="170"/>
      <c r="C535" s="171"/>
      <c r="D535" s="167">
        <f t="shared" si="16"/>
        <v>0</v>
      </c>
      <c r="E535" s="168" t="str">
        <f t="shared" si="17"/>
        <v/>
      </c>
    </row>
    <row r="536" spans="1:5" s="7" customFormat="1" ht="14.25">
      <c r="A536" s="164" t="s">
        <v>315</v>
      </c>
      <c r="B536" s="170"/>
      <c r="C536" s="171"/>
      <c r="D536" s="167">
        <f t="shared" si="16"/>
        <v>0</v>
      </c>
      <c r="E536" s="168" t="str">
        <f t="shared" si="17"/>
        <v/>
      </c>
    </row>
    <row r="537" spans="1:5" s="7" customFormat="1" ht="14.25">
      <c r="A537" s="164" t="s">
        <v>316</v>
      </c>
      <c r="B537" s="170">
        <f>3132-291</f>
        <v>2841</v>
      </c>
      <c r="C537" s="171">
        <f>3106-284</f>
        <v>2822</v>
      </c>
      <c r="D537" s="167">
        <f t="shared" si="16"/>
        <v>-19</v>
      </c>
      <c r="E537" s="168">
        <f t="shared" si="17"/>
        <v>-0.66877859908482928</v>
      </c>
    </row>
    <row r="538" spans="1:5" s="7" customFormat="1" ht="14.25">
      <c r="A538" s="164" t="s">
        <v>317</v>
      </c>
      <c r="B538" s="170">
        <v>377</v>
      </c>
      <c r="C538" s="171">
        <v>77</v>
      </c>
      <c r="D538" s="167">
        <f t="shared" si="16"/>
        <v>-300</v>
      </c>
      <c r="E538" s="168">
        <f t="shared" si="17"/>
        <v>-79.57559681697613</v>
      </c>
    </row>
    <row r="539" spans="1:5" s="7" customFormat="1" ht="14.25">
      <c r="A539" s="164" t="s">
        <v>318</v>
      </c>
      <c r="B539" s="170">
        <v>2500</v>
      </c>
      <c r="C539" s="171">
        <v>3674</v>
      </c>
      <c r="D539" s="167">
        <f t="shared" si="16"/>
        <v>1174</v>
      </c>
      <c r="E539" s="168">
        <f t="shared" si="17"/>
        <v>46.96</v>
      </c>
    </row>
    <row r="540" spans="1:5" s="7" customFormat="1" ht="14.25">
      <c r="A540" s="164" t="s">
        <v>828</v>
      </c>
      <c r="B540" s="170"/>
      <c r="C540" s="171"/>
      <c r="D540" s="167">
        <f t="shared" si="16"/>
        <v>0</v>
      </c>
      <c r="E540" s="168" t="str">
        <f t="shared" si="17"/>
        <v/>
      </c>
    </row>
    <row r="541" spans="1:5" s="7" customFormat="1" ht="14.25">
      <c r="A541" s="164" t="s">
        <v>829</v>
      </c>
      <c r="B541" s="170"/>
      <c r="C541" s="171"/>
      <c r="D541" s="167">
        <f t="shared" si="16"/>
        <v>0</v>
      </c>
      <c r="E541" s="168" t="str">
        <f t="shared" si="17"/>
        <v/>
      </c>
    </row>
    <row r="542" spans="1:5" s="7" customFormat="1" ht="15">
      <c r="A542" s="164" t="s">
        <v>319</v>
      </c>
      <c r="B542" s="169">
        <f>SUM(B543,B544,B545)</f>
        <v>0</v>
      </c>
      <c r="C542" s="172">
        <f>SUM(C543,C544,C545)</f>
        <v>0</v>
      </c>
      <c r="D542" s="167">
        <f t="shared" si="16"/>
        <v>0</v>
      </c>
      <c r="E542" s="168" t="str">
        <f t="shared" si="17"/>
        <v/>
      </c>
    </row>
    <row r="543" spans="1:5" s="7" customFormat="1" ht="14.25">
      <c r="A543" s="164" t="s">
        <v>320</v>
      </c>
      <c r="B543" s="170"/>
      <c r="C543" s="171"/>
      <c r="D543" s="167">
        <f t="shared" si="16"/>
        <v>0</v>
      </c>
      <c r="E543" s="168" t="str">
        <f t="shared" si="17"/>
        <v/>
      </c>
    </row>
    <row r="544" spans="1:5" s="7" customFormat="1" ht="14.25">
      <c r="A544" s="164" t="s">
        <v>321</v>
      </c>
      <c r="B544" s="170"/>
      <c r="C544" s="171"/>
      <c r="D544" s="167">
        <f t="shared" si="16"/>
        <v>0</v>
      </c>
      <c r="E544" s="168" t="str">
        <f t="shared" si="17"/>
        <v/>
      </c>
    </row>
    <row r="545" spans="1:5" s="7" customFormat="1" ht="14.25">
      <c r="A545" s="164" t="s">
        <v>322</v>
      </c>
      <c r="B545" s="170"/>
      <c r="C545" s="171"/>
      <c r="D545" s="167">
        <f t="shared" si="16"/>
        <v>0</v>
      </c>
      <c r="E545" s="168" t="str">
        <f t="shared" si="17"/>
        <v/>
      </c>
    </row>
    <row r="546" spans="1:5" s="7" customFormat="1" ht="15">
      <c r="A546" s="164" t="s">
        <v>323</v>
      </c>
      <c r="B546" s="169">
        <f>SUM(B547,B548,B549,B550,B551,B552,B553,B554,B555)</f>
        <v>100</v>
      </c>
      <c r="C546" s="172">
        <f>SUM(C547,C548,C549,C550,C551,C552,C553,C554,C555)</f>
        <v>50</v>
      </c>
      <c r="D546" s="167">
        <f t="shared" si="16"/>
        <v>-50</v>
      </c>
      <c r="E546" s="168">
        <f t="shared" si="17"/>
        <v>-50</v>
      </c>
    </row>
    <row r="547" spans="1:5" s="7" customFormat="1" ht="14.25">
      <c r="A547" s="164" t="s">
        <v>324</v>
      </c>
      <c r="B547" s="170"/>
      <c r="C547" s="171"/>
      <c r="D547" s="167">
        <f t="shared" si="16"/>
        <v>0</v>
      </c>
      <c r="E547" s="168" t="str">
        <f t="shared" si="17"/>
        <v/>
      </c>
    </row>
    <row r="548" spans="1:5" s="7" customFormat="1" ht="14.25">
      <c r="A548" s="164" t="s">
        <v>325</v>
      </c>
      <c r="B548" s="170"/>
      <c r="C548" s="171"/>
      <c r="D548" s="167">
        <f t="shared" si="16"/>
        <v>0</v>
      </c>
      <c r="E548" s="168" t="str">
        <f t="shared" si="17"/>
        <v/>
      </c>
    </row>
    <row r="549" spans="1:5" s="7" customFormat="1" ht="14.25">
      <c r="A549" s="164" t="s">
        <v>326</v>
      </c>
      <c r="B549" s="170"/>
      <c r="C549" s="171"/>
      <c r="D549" s="167">
        <f t="shared" si="16"/>
        <v>0</v>
      </c>
      <c r="E549" s="168" t="str">
        <f t="shared" si="17"/>
        <v/>
      </c>
    </row>
    <row r="550" spans="1:5" s="7" customFormat="1" ht="14.25">
      <c r="A550" s="164" t="s">
        <v>327</v>
      </c>
      <c r="B550" s="170"/>
      <c r="C550" s="171"/>
      <c r="D550" s="167">
        <f t="shared" si="16"/>
        <v>0</v>
      </c>
      <c r="E550" s="168" t="str">
        <f t="shared" si="17"/>
        <v/>
      </c>
    </row>
    <row r="551" spans="1:5" s="7" customFormat="1" ht="14.25">
      <c r="A551" s="164" t="s">
        <v>328</v>
      </c>
      <c r="B551" s="170"/>
      <c r="C551" s="171"/>
      <c r="D551" s="167">
        <f t="shared" si="16"/>
        <v>0</v>
      </c>
      <c r="E551" s="168" t="str">
        <f t="shared" si="17"/>
        <v/>
      </c>
    </row>
    <row r="552" spans="1:5" s="7" customFormat="1" ht="14.25">
      <c r="A552" s="164" t="s">
        <v>329</v>
      </c>
      <c r="B552" s="170"/>
      <c r="C552" s="171"/>
      <c r="D552" s="167">
        <f t="shared" si="16"/>
        <v>0</v>
      </c>
      <c r="E552" s="168" t="str">
        <f t="shared" si="17"/>
        <v/>
      </c>
    </row>
    <row r="553" spans="1:5" s="7" customFormat="1" ht="14.25">
      <c r="A553" s="164" t="s">
        <v>330</v>
      </c>
      <c r="B553" s="170"/>
      <c r="C553" s="171"/>
      <c r="D553" s="167">
        <f t="shared" si="16"/>
        <v>0</v>
      </c>
      <c r="E553" s="168" t="str">
        <f t="shared" si="17"/>
        <v/>
      </c>
    </row>
    <row r="554" spans="1:5" s="7" customFormat="1" ht="14.25">
      <c r="A554" s="164" t="s">
        <v>830</v>
      </c>
      <c r="B554" s="170"/>
      <c r="C554" s="171"/>
      <c r="D554" s="167">
        <f t="shared" si="16"/>
        <v>0</v>
      </c>
      <c r="E554" s="168" t="str">
        <f t="shared" si="17"/>
        <v/>
      </c>
    </row>
    <row r="555" spans="1:5" s="7" customFormat="1" ht="14.25">
      <c r="A555" s="164" t="s">
        <v>331</v>
      </c>
      <c r="B555" s="170">
        <v>100</v>
      </c>
      <c r="C555" s="171">
        <v>50</v>
      </c>
      <c r="D555" s="167">
        <f t="shared" si="16"/>
        <v>-50</v>
      </c>
      <c r="E555" s="168">
        <f t="shared" si="17"/>
        <v>-50</v>
      </c>
    </row>
    <row r="556" spans="1:5" s="7" customFormat="1" ht="15">
      <c r="A556" s="164" t="s">
        <v>332</v>
      </c>
      <c r="B556" s="169">
        <f>SUM(B557,B558,B559,B560,B561,B562,B563,B564)</f>
        <v>80</v>
      </c>
      <c r="C556" s="172">
        <f>SUM(C557,C558,C559,C560,C561,C562,C563,C564)</f>
        <v>172</v>
      </c>
      <c r="D556" s="167">
        <f t="shared" si="16"/>
        <v>92</v>
      </c>
      <c r="E556" s="168">
        <f t="shared" si="17"/>
        <v>114.99999999999999</v>
      </c>
    </row>
    <row r="557" spans="1:5" s="7" customFormat="1" ht="14.25">
      <c r="A557" s="164" t="s">
        <v>333</v>
      </c>
      <c r="B557" s="170"/>
      <c r="C557" s="171"/>
      <c r="D557" s="167">
        <f t="shared" si="16"/>
        <v>0</v>
      </c>
      <c r="E557" s="168" t="str">
        <f t="shared" si="17"/>
        <v/>
      </c>
    </row>
    <row r="558" spans="1:5" s="7" customFormat="1" ht="14.25">
      <c r="A558" s="164" t="s">
        <v>334</v>
      </c>
      <c r="B558" s="170">
        <f>34-5</f>
        <v>29</v>
      </c>
      <c r="C558" s="171">
        <v>55</v>
      </c>
      <c r="D558" s="167">
        <f t="shared" si="16"/>
        <v>26</v>
      </c>
      <c r="E558" s="168">
        <f t="shared" si="17"/>
        <v>89.65517241379311</v>
      </c>
    </row>
    <row r="559" spans="1:5" s="7" customFormat="1" ht="14.25">
      <c r="A559" s="164" t="s">
        <v>335</v>
      </c>
      <c r="B559" s="170">
        <v>0</v>
      </c>
      <c r="C559" s="171">
        <v>2</v>
      </c>
      <c r="D559" s="167">
        <f t="shared" si="16"/>
        <v>2</v>
      </c>
      <c r="E559" s="168" t="str">
        <f t="shared" si="17"/>
        <v/>
      </c>
    </row>
    <row r="560" spans="1:5" s="7" customFormat="1" ht="14.25">
      <c r="A560" s="164" t="s">
        <v>336</v>
      </c>
      <c r="B560" s="170">
        <v>10</v>
      </c>
      <c r="C560" s="171">
        <v>10</v>
      </c>
      <c r="D560" s="167">
        <f t="shared" si="16"/>
        <v>0</v>
      </c>
      <c r="E560" s="168">
        <f t="shared" si="17"/>
        <v>0</v>
      </c>
    </row>
    <row r="561" spans="1:5" s="7" customFormat="1" ht="14.25">
      <c r="A561" s="164" t="s">
        <v>337</v>
      </c>
      <c r="B561" s="170"/>
      <c r="C561" s="171">
        <v>18</v>
      </c>
      <c r="D561" s="167">
        <f t="shared" si="16"/>
        <v>18</v>
      </c>
      <c r="E561" s="168" t="str">
        <f t="shared" si="17"/>
        <v/>
      </c>
    </row>
    <row r="562" spans="1:5" s="7" customFormat="1" ht="14.25">
      <c r="A562" s="164" t="s">
        <v>831</v>
      </c>
      <c r="B562" s="170"/>
      <c r="C562" s="171"/>
      <c r="D562" s="167">
        <f t="shared" si="16"/>
        <v>0</v>
      </c>
      <c r="E562" s="168" t="str">
        <f t="shared" si="17"/>
        <v/>
      </c>
    </row>
    <row r="563" spans="1:5" s="7" customFormat="1" ht="14.25">
      <c r="A563" s="164" t="s">
        <v>832</v>
      </c>
      <c r="B563" s="170">
        <v>1</v>
      </c>
      <c r="C563" s="171"/>
      <c r="D563" s="167">
        <f t="shared" si="16"/>
        <v>-1</v>
      </c>
      <c r="E563" s="168">
        <f t="shared" si="17"/>
        <v>-100</v>
      </c>
    </row>
    <row r="564" spans="1:5" s="7" customFormat="1" ht="14.25">
      <c r="A564" s="164" t="s">
        <v>338</v>
      </c>
      <c r="B564" s="170">
        <v>40</v>
      </c>
      <c r="C564" s="171">
        <v>87</v>
      </c>
      <c r="D564" s="167">
        <f t="shared" si="16"/>
        <v>47</v>
      </c>
      <c r="E564" s="168">
        <f t="shared" si="17"/>
        <v>117.5</v>
      </c>
    </row>
    <row r="565" spans="1:5" s="7" customFormat="1" ht="15">
      <c r="A565" s="164" t="s">
        <v>339</v>
      </c>
      <c r="B565" s="169">
        <f>SUM(B566,B567,B568,B569,B570,B571)</f>
        <v>25</v>
      </c>
      <c r="C565" s="172">
        <f>SUM(C566,C567,C568,C569,C570,C571)</f>
        <v>21</v>
      </c>
      <c r="D565" s="167">
        <f t="shared" si="16"/>
        <v>-4</v>
      </c>
      <c r="E565" s="168">
        <f t="shared" si="17"/>
        <v>-16</v>
      </c>
    </row>
    <row r="566" spans="1:5" s="7" customFormat="1" ht="14.25">
      <c r="A566" s="164" t="s">
        <v>340</v>
      </c>
      <c r="B566" s="170">
        <v>20</v>
      </c>
      <c r="C566" s="171">
        <v>20</v>
      </c>
      <c r="D566" s="167">
        <f t="shared" si="16"/>
        <v>0</v>
      </c>
      <c r="E566" s="168">
        <f t="shared" si="17"/>
        <v>0</v>
      </c>
    </row>
    <row r="567" spans="1:5" s="7" customFormat="1" ht="14.25">
      <c r="A567" s="164" t="s">
        <v>341</v>
      </c>
      <c r="B567" s="170"/>
      <c r="C567" s="171"/>
      <c r="D567" s="167">
        <f t="shared" si="16"/>
        <v>0</v>
      </c>
      <c r="E567" s="168" t="str">
        <f t="shared" si="17"/>
        <v/>
      </c>
    </row>
    <row r="568" spans="1:5" s="7" customFormat="1" ht="14.25">
      <c r="A568" s="164" t="s">
        <v>342</v>
      </c>
      <c r="B568" s="170"/>
      <c r="C568" s="171"/>
      <c r="D568" s="167">
        <f t="shared" si="16"/>
        <v>0</v>
      </c>
      <c r="E568" s="168" t="str">
        <f t="shared" si="17"/>
        <v/>
      </c>
    </row>
    <row r="569" spans="1:5" s="7" customFormat="1" ht="14.25">
      <c r="A569" s="164" t="s">
        <v>343</v>
      </c>
      <c r="B569" s="170"/>
      <c r="C569" s="171"/>
      <c r="D569" s="167">
        <f t="shared" si="16"/>
        <v>0</v>
      </c>
      <c r="E569" s="168" t="str">
        <f t="shared" si="17"/>
        <v/>
      </c>
    </row>
    <row r="570" spans="1:5" s="7" customFormat="1" ht="14.25">
      <c r="A570" s="164" t="s">
        <v>103</v>
      </c>
      <c r="B570" s="170"/>
      <c r="C570" s="171"/>
      <c r="D570" s="167">
        <f t="shared" si="16"/>
        <v>0</v>
      </c>
      <c r="E570" s="168" t="str">
        <f t="shared" si="17"/>
        <v/>
      </c>
    </row>
    <row r="571" spans="1:5" s="7" customFormat="1" ht="14.25">
      <c r="A571" s="164" t="s">
        <v>344</v>
      </c>
      <c r="B571" s="170">
        <v>5</v>
      </c>
      <c r="C571" s="171">
        <v>1</v>
      </c>
      <c r="D571" s="167">
        <f t="shared" si="16"/>
        <v>-4</v>
      </c>
      <c r="E571" s="168">
        <f t="shared" si="17"/>
        <v>-80</v>
      </c>
    </row>
    <row r="572" spans="1:5" s="7" customFormat="1" ht="15">
      <c r="A572" s="164" t="s">
        <v>345</v>
      </c>
      <c r="B572" s="169">
        <f>SUM(B573,B574,B575,B576,B577,B578,B579)</f>
        <v>698</v>
      </c>
      <c r="C572" s="172">
        <f>SUM(C573,C574,C575,C576,C577,C578,C579)</f>
        <v>673</v>
      </c>
      <c r="D572" s="167">
        <f t="shared" si="16"/>
        <v>-25</v>
      </c>
      <c r="E572" s="168">
        <f t="shared" si="17"/>
        <v>-3.5816618911174785</v>
      </c>
    </row>
    <row r="573" spans="1:5" s="7" customFormat="1" ht="14.25">
      <c r="A573" s="164" t="s">
        <v>346</v>
      </c>
      <c r="B573" s="170">
        <v>0</v>
      </c>
      <c r="C573" s="171">
        <v>15</v>
      </c>
      <c r="D573" s="167">
        <f t="shared" si="16"/>
        <v>15</v>
      </c>
      <c r="E573" s="168" t="str">
        <f t="shared" si="17"/>
        <v/>
      </c>
    </row>
    <row r="574" spans="1:5" s="7" customFormat="1" ht="14.25">
      <c r="A574" s="164" t="s">
        <v>347</v>
      </c>
      <c r="B574" s="170">
        <v>45</v>
      </c>
      <c r="C574" s="171">
        <v>50</v>
      </c>
      <c r="D574" s="167">
        <f t="shared" si="16"/>
        <v>5</v>
      </c>
      <c r="E574" s="168">
        <f t="shared" si="17"/>
        <v>11.111111111111111</v>
      </c>
    </row>
    <row r="575" spans="1:5" s="7" customFormat="1" ht="14.25">
      <c r="A575" s="164" t="s">
        <v>833</v>
      </c>
      <c r="B575" s="170"/>
      <c r="C575" s="171"/>
      <c r="D575" s="167">
        <f t="shared" si="16"/>
        <v>0</v>
      </c>
      <c r="E575" s="168" t="str">
        <f t="shared" si="17"/>
        <v/>
      </c>
    </row>
    <row r="576" spans="1:5" s="7" customFormat="1" ht="14.25">
      <c r="A576" s="164" t="s">
        <v>348</v>
      </c>
      <c r="B576" s="170">
        <v>653</v>
      </c>
      <c r="C576" s="171">
        <v>608</v>
      </c>
      <c r="D576" s="167">
        <f t="shared" si="16"/>
        <v>-45</v>
      </c>
      <c r="E576" s="168">
        <f t="shared" si="17"/>
        <v>-6.8912710566615614</v>
      </c>
    </row>
    <row r="577" spans="1:5" s="7" customFormat="1" ht="14.25">
      <c r="A577" s="164" t="s">
        <v>349</v>
      </c>
      <c r="B577" s="170"/>
      <c r="C577" s="171"/>
      <c r="D577" s="167">
        <f t="shared" si="16"/>
        <v>0</v>
      </c>
      <c r="E577" s="168" t="str">
        <f t="shared" si="17"/>
        <v/>
      </c>
    </row>
    <row r="578" spans="1:5" s="7" customFormat="1" ht="14.25">
      <c r="A578" s="164" t="s">
        <v>834</v>
      </c>
      <c r="B578" s="170"/>
      <c r="C578" s="171"/>
      <c r="D578" s="167">
        <f t="shared" si="16"/>
        <v>0</v>
      </c>
      <c r="E578" s="168" t="str">
        <f t="shared" si="17"/>
        <v/>
      </c>
    </row>
    <row r="579" spans="1:5" s="7" customFormat="1" ht="14.25">
      <c r="A579" s="164" t="s">
        <v>350</v>
      </c>
      <c r="B579" s="170"/>
      <c r="C579" s="171"/>
      <c r="D579" s="167">
        <f t="shared" si="16"/>
        <v>0</v>
      </c>
      <c r="E579" s="168" t="str">
        <f t="shared" si="17"/>
        <v/>
      </c>
    </row>
    <row r="580" spans="1:5" s="7" customFormat="1" ht="15">
      <c r="A580" s="164" t="s">
        <v>351</v>
      </c>
      <c r="B580" s="169">
        <f>SUM(B581,B582,B583,B584,B585,B586,B587,B588)</f>
        <v>170</v>
      </c>
      <c r="C580" s="172">
        <f>SUM(C581,C582,C583,C584,C585,C586,C587,C588)</f>
        <v>182</v>
      </c>
      <c r="D580" s="167">
        <f t="shared" si="16"/>
        <v>12</v>
      </c>
      <c r="E580" s="168">
        <f t="shared" si="17"/>
        <v>7.0588235294117645</v>
      </c>
    </row>
    <row r="581" spans="1:5" s="7" customFormat="1" ht="14.25">
      <c r="A581" s="164" t="s">
        <v>51</v>
      </c>
      <c r="B581" s="170">
        <v>30</v>
      </c>
      <c r="C581" s="171">
        <v>42</v>
      </c>
      <c r="D581" s="167">
        <f t="shared" si="16"/>
        <v>12</v>
      </c>
      <c r="E581" s="168">
        <f t="shared" si="17"/>
        <v>40</v>
      </c>
    </row>
    <row r="582" spans="1:5" s="7" customFormat="1" ht="14.25">
      <c r="A582" s="164" t="s">
        <v>52</v>
      </c>
      <c r="B582" s="170">
        <v>0</v>
      </c>
      <c r="C582" s="171">
        <v>0</v>
      </c>
      <c r="D582" s="167">
        <f t="shared" si="16"/>
        <v>0</v>
      </c>
      <c r="E582" s="168" t="str">
        <f t="shared" si="17"/>
        <v/>
      </c>
    </row>
    <row r="583" spans="1:5" s="7" customFormat="1" ht="14.25">
      <c r="A583" s="164" t="s">
        <v>53</v>
      </c>
      <c r="B583" s="170"/>
      <c r="C583" s="171"/>
      <c r="D583" s="167">
        <f t="shared" ref="D583:D646" si="18">C583-B583</f>
        <v>0</v>
      </c>
      <c r="E583" s="168" t="str">
        <f t="shared" ref="E583:E646" si="19">IF(B583=0,"",D583/B583*100)</f>
        <v/>
      </c>
    </row>
    <row r="584" spans="1:5" s="7" customFormat="1" ht="14.25">
      <c r="A584" s="164" t="s">
        <v>352</v>
      </c>
      <c r="B584" s="170">
        <v>0</v>
      </c>
      <c r="C584" s="171">
        <v>0</v>
      </c>
      <c r="D584" s="167">
        <f t="shared" si="18"/>
        <v>0</v>
      </c>
      <c r="E584" s="168" t="str">
        <f t="shared" si="19"/>
        <v/>
      </c>
    </row>
    <row r="585" spans="1:5" s="7" customFormat="1" ht="14.25">
      <c r="A585" s="164" t="s">
        <v>835</v>
      </c>
      <c r="B585" s="170">
        <v>0</v>
      </c>
      <c r="C585" s="171">
        <v>0</v>
      </c>
      <c r="D585" s="167">
        <f t="shared" si="18"/>
        <v>0</v>
      </c>
      <c r="E585" s="168" t="str">
        <f t="shared" si="19"/>
        <v/>
      </c>
    </row>
    <row r="586" spans="1:5" s="7" customFormat="1" ht="14.25">
      <c r="A586" s="164" t="s">
        <v>353</v>
      </c>
      <c r="B586" s="170"/>
      <c r="C586" s="171"/>
      <c r="D586" s="167">
        <f t="shared" si="18"/>
        <v>0</v>
      </c>
      <c r="E586" s="168" t="str">
        <f t="shared" si="19"/>
        <v/>
      </c>
    </row>
    <row r="587" spans="1:5" s="7" customFormat="1" ht="14.25">
      <c r="A587" s="164" t="s">
        <v>354</v>
      </c>
      <c r="B587" s="170">
        <v>140</v>
      </c>
      <c r="C587" s="171">
        <v>140</v>
      </c>
      <c r="D587" s="167">
        <f t="shared" si="18"/>
        <v>0</v>
      </c>
      <c r="E587" s="168">
        <f t="shared" si="19"/>
        <v>0</v>
      </c>
    </row>
    <row r="588" spans="1:5" s="7" customFormat="1" ht="14.25">
      <c r="A588" s="164" t="s">
        <v>355</v>
      </c>
      <c r="B588" s="170"/>
      <c r="C588" s="171"/>
      <c r="D588" s="167">
        <f t="shared" si="18"/>
        <v>0</v>
      </c>
      <c r="E588" s="168" t="str">
        <f t="shared" si="19"/>
        <v/>
      </c>
    </row>
    <row r="589" spans="1:5" s="7" customFormat="1" ht="15">
      <c r="A589" s="164" t="s">
        <v>836</v>
      </c>
      <c r="B589" s="169">
        <f>SUM(B590,B591,B592,B593)</f>
        <v>0</v>
      </c>
      <c r="C589" s="172">
        <f>SUM(C590,C591,C592,C593)</f>
        <v>0</v>
      </c>
      <c r="D589" s="167">
        <f t="shared" si="18"/>
        <v>0</v>
      </c>
      <c r="E589" s="168" t="str">
        <f t="shared" si="19"/>
        <v/>
      </c>
    </row>
    <row r="590" spans="1:5" s="7" customFormat="1" ht="14.25">
      <c r="A590" s="164" t="s">
        <v>51</v>
      </c>
      <c r="B590" s="170"/>
      <c r="C590" s="171"/>
      <c r="D590" s="167">
        <f t="shared" si="18"/>
        <v>0</v>
      </c>
      <c r="E590" s="168" t="str">
        <f t="shared" si="19"/>
        <v/>
      </c>
    </row>
    <row r="591" spans="1:5" s="7" customFormat="1" ht="14.25">
      <c r="A591" s="164" t="s">
        <v>52</v>
      </c>
      <c r="B591" s="170"/>
      <c r="C591" s="171"/>
      <c r="D591" s="167">
        <f t="shared" si="18"/>
        <v>0</v>
      </c>
      <c r="E591" s="168" t="str">
        <f t="shared" si="19"/>
        <v/>
      </c>
    </row>
    <row r="592" spans="1:5" s="7" customFormat="1" ht="14.25">
      <c r="A592" s="164" t="s">
        <v>53</v>
      </c>
      <c r="B592" s="170"/>
      <c r="C592" s="171"/>
      <c r="D592" s="167">
        <f t="shared" si="18"/>
        <v>0</v>
      </c>
      <c r="E592" s="168" t="str">
        <f t="shared" si="19"/>
        <v/>
      </c>
    </row>
    <row r="593" spans="1:5" s="7" customFormat="1" ht="14.25">
      <c r="A593" s="164" t="s">
        <v>837</v>
      </c>
      <c r="B593" s="170"/>
      <c r="C593" s="171"/>
      <c r="D593" s="167">
        <f t="shared" si="18"/>
        <v>0</v>
      </c>
      <c r="E593" s="168" t="str">
        <f t="shared" si="19"/>
        <v/>
      </c>
    </row>
    <row r="594" spans="1:5" s="7" customFormat="1" ht="15">
      <c r="A594" s="164" t="s">
        <v>357</v>
      </c>
      <c r="B594" s="169">
        <f>SUM(B595,B596)</f>
        <v>1000</v>
      </c>
      <c r="C594" s="172">
        <f>SUM(C595,C596)</f>
        <v>1040</v>
      </c>
      <c r="D594" s="167">
        <f t="shared" si="18"/>
        <v>40</v>
      </c>
      <c r="E594" s="168">
        <f t="shared" si="19"/>
        <v>4</v>
      </c>
    </row>
    <row r="595" spans="1:5" s="7" customFormat="1" ht="14.25">
      <c r="A595" s="164" t="s">
        <v>358</v>
      </c>
      <c r="B595" s="170"/>
      <c r="C595" s="171">
        <v>200</v>
      </c>
      <c r="D595" s="167">
        <f t="shared" si="18"/>
        <v>200</v>
      </c>
      <c r="E595" s="168" t="str">
        <f t="shared" si="19"/>
        <v/>
      </c>
    </row>
    <row r="596" spans="1:5" s="7" customFormat="1" ht="14.25">
      <c r="A596" s="164" t="s">
        <v>359</v>
      </c>
      <c r="B596" s="170">
        <v>1000</v>
      </c>
      <c r="C596" s="171">
        <v>840</v>
      </c>
      <c r="D596" s="167">
        <f t="shared" si="18"/>
        <v>-160</v>
      </c>
      <c r="E596" s="168">
        <f t="shared" si="19"/>
        <v>-16</v>
      </c>
    </row>
    <row r="597" spans="1:5" s="7" customFormat="1" ht="15">
      <c r="A597" s="164" t="s">
        <v>360</v>
      </c>
      <c r="B597" s="169">
        <f>SUM(B598,B599)</f>
        <v>0</v>
      </c>
      <c r="C597" s="172">
        <f>SUM(C598,C599)</f>
        <v>70</v>
      </c>
      <c r="D597" s="167">
        <f t="shared" si="18"/>
        <v>70</v>
      </c>
      <c r="E597" s="168" t="str">
        <f t="shared" si="19"/>
        <v/>
      </c>
    </row>
    <row r="598" spans="1:5" s="7" customFormat="1" ht="14.25">
      <c r="A598" s="164" t="s">
        <v>361</v>
      </c>
      <c r="B598" s="170">
        <v>0</v>
      </c>
      <c r="C598" s="171">
        <v>70</v>
      </c>
      <c r="D598" s="167">
        <f t="shared" si="18"/>
        <v>70</v>
      </c>
      <c r="E598" s="168" t="str">
        <f t="shared" si="19"/>
        <v/>
      </c>
    </row>
    <row r="599" spans="1:5" s="7" customFormat="1" ht="14.25">
      <c r="A599" s="164" t="s">
        <v>362</v>
      </c>
      <c r="B599" s="170"/>
      <c r="C599" s="171"/>
      <c r="D599" s="167">
        <f t="shared" si="18"/>
        <v>0</v>
      </c>
      <c r="E599" s="168" t="str">
        <f t="shared" si="19"/>
        <v/>
      </c>
    </row>
    <row r="600" spans="1:5" s="7" customFormat="1" ht="15">
      <c r="A600" s="164" t="s">
        <v>363</v>
      </c>
      <c r="B600" s="169">
        <f>SUM(B601,B602)</f>
        <v>0</v>
      </c>
      <c r="C600" s="172">
        <f>SUM(C601,C602)</f>
        <v>200</v>
      </c>
      <c r="D600" s="167">
        <f t="shared" si="18"/>
        <v>200</v>
      </c>
      <c r="E600" s="168" t="str">
        <f t="shared" si="19"/>
        <v/>
      </c>
    </row>
    <row r="601" spans="1:5" s="7" customFormat="1" ht="14.25">
      <c r="A601" s="164" t="s">
        <v>364</v>
      </c>
      <c r="B601" s="170"/>
      <c r="C601" s="171">
        <v>20</v>
      </c>
      <c r="D601" s="167">
        <f t="shared" si="18"/>
        <v>20</v>
      </c>
      <c r="E601" s="168" t="str">
        <f t="shared" si="19"/>
        <v/>
      </c>
    </row>
    <row r="602" spans="1:5" s="7" customFormat="1" ht="14.25">
      <c r="A602" s="164" t="s">
        <v>365</v>
      </c>
      <c r="B602" s="170"/>
      <c r="C602" s="171">
        <v>180</v>
      </c>
      <c r="D602" s="167">
        <f t="shared" si="18"/>
        <v>180</v>
      </c>
      <c r="E602" s="168" t="str">
        <f t="shared" si="19"/>
        <v/>
      </c>
    </row>
    <row r="603" spans="1:5" s="7" customFormat="1" ht="15">
      <c r="A603" s="164" t="s">
        <v>366</v>
      </c>
      <c r="B603" s="169">
        <f>SUM(B604,B605)</f>
        <v>0</v>
      </c>
      <c r="C603" s="172">
        <f>SUM(C604,C605)</f>
        <v>0</v>
      </c>
      <c r="D603" s="167">
        <f t="shared" si="18"/>
        <v>0</v>
      </c>
      <c r="E603" s="168" t="str">
        <f t="shared" si="19"/>
        <v/>
      </c>
    </row>
    <row r="604" spans="1:5" s="7" customFormat="1" ht="14.25">
      <c r="A604" s="164" t="s">
        <v>838</v>
      </c>
      <c r="B604" s="170"/>
      <c r="C604" s="171"/>
      <c r="D604" s="167">
        <f t="shared" si="18"/>
        <v>0</v>
      </c>
      <c r="E604" s="168" t="str">
        <f t="shared" si="19"/>
        <v/>
      </c>
    </row>
    <row r="605" spans="1:5" s="7" customFormat="1" ht="14.25">
      <c r="A605" s="164" t="s">
        <v>367</v>
      </c>
      <c r="B605" s="170"/>
      <c r="C605" s="171"/>
      <c r="D605" s="167">
        <f t="shared" si="18"/>
        <v>0</v>
      </c>
      <c r="E605" s="168" t="str">
        <f t="shared" si="19"/>
        <v/>
      </c>
    </row>
    <row r="606" spans="1:5" s="7" customFormat="1" ht="15">
      <c r="A606" s="164" t="s">
        <v>368</v>
      </c>
      <c r="B606" s="169">
        <f>SUM(B607,B608)</f>
        <v>0</v>
      </c>
      <c r="C606" s="172">
        <f>SUM(C607,C608)</f>
        <v>0</v>
      </c>
      <c r="D606" s="167">
        <f t="shared" si="18"/>
        <v>0</v>
      </c>
      <c r="E606" s="168" t="str">
        <f t="shared" si="19"/>
        <v/>
      </c>
    </row>
    <row r="607" spans="1:5" s="7" customFormat="1" ht="14.25">
      <c r="A607" s="164" t="s">
        <v>369</v>
      </c>
      <c r="B607" s="170">
        <v>0</v>
      </c>
      <c r="C607" s="171">
        <v>0</v>
      </c>
      <c r="D607" s="167">
        <f t="shared" si="18"/>
        <v>0</v>
      </c>
      <c r="E607" s="168" t="str">
        <f t="shared" si="19"/>
        <v/>
      </c>
    </row>
    <row r="608" spans="1:5" s="7" customFormat="1" ht="14.25">
      <c r="A608" s="164" t="s">
        <v>370</v>
      </c>
      <c r="B608" s="170"/>
      <c r="C608" s="171"/>
      <c r="D608" s="167">
        <f t="shared" si="18"/>
        <v>0</v>
      </c>
      <c r="E608" s="168" t="str">
        <f t="shared" si="19"/>
        <v/>
      </c>
    </row>
    <row r="609" spans="1:5" s="7" customFormat="1" ht="15">
      <c r="A609" s="164" t="s">
        <v>371</v>
      </c>
      <c r="B609" s="169">
        <f>SUM(B610,B611,B612)</f>
        <v>770</v>
      </c>
      <c r="C609" s="172">
        <f>SUM(C610,C611,C612)</f>
        <v>1303</v>
      </c>
      <c r="D609" s="167">
        <f t="shared" si="18"/>
        <v>533</v>
      </c>
      <c r="E609" s="168">
        <f t="shared" si="19"/>
        <v>69.220779220779221</v>
      </c>
    </row>
    <row r="610" spans="1:5" s="7" customFormat="1" ht="14.25">
      <c r="A610" s="164" t="s">
        <v>372</v>
      </c>
      <c r="B610" s="170">
        <v>600</v>
      </c>
      <c r="C610" s="171">
        <v>920</v>
      </c>
      <c r="D610" s="167">
        <f t="shared" si="18"/>
        <v>320</v>
      </c>
      <c r="E610" s="168">
        <f t="shared" si="19"/>
        <v>53.333333333333336</v>
      </c>
    </row>
    <row r="611" spans="1:5" s="7" customFormat="1" ht="14.25">
      <c r="A611" s="164" t="s">
        <v>373</v>
      </c>
      <c r="B611" s="170">
        <v>170</v>
      </c>
      <c r="C611" s="171">
        <v>383</v>
      </c>
      <c r="D611" s="167">
        <f t="shared" si="18"/>
        <v>213</v>
      </c>
      <c r="E611" s="168">
        <f t="shared" si="19"/>
        <v>125.29411764705883</v>
      </c>
    </row>
    <row r="612" spans="1:5" s="7" customFormat="1" ht="14.25">
      <c r="A612" s="164" t="s">
        <v>374</v>
      </c>
      <c r="B612" s="170"/>
      <c r="C612" s="171"/>
      <c r="D612" s="167">
        <f t="shared" si="18"/>
        <v>0</v>
      </c>
      <c r="E612" s="168" t="str">
        <f t="shared" si="19"/>
        <v/>
      </c>
    </row>
    <row r="613" spans="1:5" s="7" customFormat="1" ht="15">
      <c r="A613" s="164" t="s">
        <v>375</v>
      </c>
      <c r="B613" s="169">
        <f>SUM(B614,B615,B616)</f>
        <v>0</v>
      </c>
      <c r="C613" s="172">
        <f>SUM(C614,C615,C616)</f>
        <v>0</v>
      </c>
      <c r="D613" s="167">
        <f t="shared" si="18"/>
        <v>0</v>
      </c>
      <c r="E613" s="168" t="str">
        <f t="shared" si="19"/>
        <v/>
      </c>
    </row>
    <row r="614" spans="1:5" s="7" customFormat="1" ht="14.25">
      <c r="A614" s="164" t="s">
        <v>376</v>
      </c>
      <c r="B614" s="170"/>
      <c r="C614" s="171"/>
      <c r="D614" s="167">
        <f t="shared" si="18"/>
        <v>0</v>
      </c>
      <c r="E614" s="168" t="str">
        <f t="shared" si="19"/>
        <v/>
      </c>
    </row>
    <row r="615" spans="1:5" s="7" customFormat="1" ht="14.25">
      <c r="A615" s="164" t="s">
        <v>377</v>
      </c>
      <c r="B615" s="170"/>
      <c r="C615" s="171"/>
      <c r="D615" s="167">
        <f t="shared" si="18"/>
        <v>0</v>
      </c>
      <c r="E615" s="168" t="str">
        <f t="shared" si="19"/>
        <v/>
      </c>
    </row>
    <row r="616" spans="1:5" s="7" customFormat="1" ht="14.25">
      <c r="A616" s="164" t="s">
        <v>378</v>
      </c>
      <c r="B616" s="170"/>
      <c r="C616" s="171"/>
      <c r="D616" s="167">
        <f t="shared" si="18"/>
        <v>0</v>
      </c>
      <c r="E616" s="168" t="str">
        <f t="shared" si="19"/>
        <v/>
      </c>
    </row>
    <row r="617" spans="1:5" s="7" customFormat="1" ht="15">
      <c r="A617" s="164" t="s">
        <v>839</v>
      </c>
      <c r="B617" s="169">
        <f>SUM(B618,B619,B620,B621,B622,B623,B624,B628)</f>
        <v>139</v>
      </c>
      <c r="C617" s="172">
        <f>SUM(C618,C619,C620,C621,C622,C623,C624,)</f>
        <v>144</v>
      </c>
      <c r="D617" s="167">
        <f t="shared" si="18"/>
        <v>5</v>
      </c>
      <c r="E617" s="168">
        <f t="shared" si="19"/>
        <v>3.5971223021582732</v>
      </c>
    </row>
    <row r="618" spans="1:5" s="7" customFormat="1" ht="14.25">
      <c r="A618" s="164" t="s">
        <v>51</v>
      </c>
      <c r="B618" s="170">
        <v>65</v>
      </c>
      <c r="C618" s="171">
        <v>69</v>
      </c>
      <c r="D618" s="167">
        <f t="shared" si="18"/>
        <v>4</v>
      </c>
      <c r="E618" s="168">
        <f t="shared" si="19"/>
        <v>6.1538461538461542</v>
      </c>
    </row>
    <row r="619" spans="1:5" s="7" customFormat="1" ht="14.25">
      <c r="A619" s="164" t="s">
        <v>52</v>
      </c>
      <c r="B619" s="170">
        <v>18</v>
      </c>
      <c r="C619" s="171">
        <v>12</v>
      </c>
      <c r="D619" s="167">
        <f t="shared" si="18"/>
        <v>-6</v>
      </c>
      <c r="E619" s="168">
        <f t="shared" si="19"/>
        <v>-33.333333333333329</v>
      </c>
    </row>
    <row r="620" spans="1:5" s="7" customFormat="1" ht="14.25">
      <c r="A620" s="164" t="s">
        <v>53</v>
      </c>
      <c r="B620" s="170"/>
      <c r="C620" s="171"/>
      <c r="D620" s="167">
        <f t="shared" si="18"/>
        <v>0</v>
      </c>
      <c r="E620" s="168" t="str">
        <f t="shared" si="19"/>
        <v/>
      </c>
    </row>
    <row r="621" spans="1:5" s="7" customFormat="1" ht="14.25">
      <c r="A621" s="164" t="s">
        <v>309</v>
      </c>
      <c r="B621" s="170"/>
      <c r="C621" s="171"/>
      <c r="D621" s="167">
        <f t="shared" si="18"/>
        <v>0</v>
      </c>
      <c r="E621" s="168" t="str">
        <f t="shared" si="19"/>
        <v/>
      </c>
    </row>
    <row r="622" spans="1:5" s="7" customFormat="1" ht="14.25">
      <c r="A622" s="164" t="s">
        <v>840</v>
      </c>
      <c r="B622" s="170"/>
      <c r="C622" s="171">
        <v>9</v>
      </c>
      <c r="D622" s="167">
        <f t="shared" si="18"/>
        <v>9</v>
      </c>
      <c r="E622" s="168" t="str">
        <f t="shared" si="19"/>
        <v/>
      </c>
    </row>
    <row r="623" spans="1:5" s="7" customFormat="1" ht="14.25">
      <c r="A623" s="164" t="s">
        <v>60</v>
      </c>
      <c r="B623" s="170">
        <v>55</v>
      </c>
      <c r="C623" s="171">
        <v>52</v>
      </c>
      <c r="D623" s="167">
        <f t="shared" si="18"/>
        <v>-3</v>
      </c>
      <c r="E623" s="168">
        <f t="shared" si="19"/>
        <v>-5.4545454545454541</v>
      </c>
    </row>
    <row r="624" spans="1:5" s="7" customFormat="1" ht="14.25">
      <c r="A624" s="164" t="s">
        <v>841</v>
      </c>
      <c r="B624" s="170">
        <v>1</v>
      </c>
      <c r="C624" s="171">
        <v>2</v>
      </c>
      <c r="D624" s="167">
        <f t="shared" si="18"/>
        <v>1</v>
      </c>
      <c r="E624" s="168">
        <f t="shared" si="19"/>
        <v>100</v>
      </c>
    </row>
    <row r="625" spans="1:5" s="7" customFormat="1" ht="15">
      <c r="A625" s="164" t="s">
        <v>842</v>
      </c>
      <c r="B625" s="169">
        <f>SUM(B626,B627)</f>
        <v>0</v>
      </c>
      <c r="C625" s="172">
        <f>SUM(C626,C627)</f>
        <v>0</v>
      </c>
      <c r="D625" s="167">
        <f t="shared" si="18"/>
        <v>0</v>
      </c>
      <c r="E625" s="168" t="str">
        <f t="shared" si="19"/>
        <v/>
      </c>
    </row>
    <row r="626" spans="1:5" s="7" customFormat="1" ht="14.25">
      <c r="A626" s="164" t="s">
        <v>843</v>
      </c>
      <c r="B626" s="170"/>
      <c r="C626" s="171"/>
      <c r="D626" s="167">
        <f t="shared" si="18"/>
        <v>0</v>
      </c>
      <c r="E626" s="168" t="str">
        <f t="shared" si="19"/>
        <v/>
      </c>
    </row>
    <row r="627" spans="1:5" s="7" customFormat="1" ht="14.25">
      <c r="A627" s="164" t="s">
        <v>844</v>
      </c>
      <c r="B627" s="170"/>
      <c r="C627" s="171"/>
      <c r="D627" s="167">
        <f t="shared" si="18"/>
        <v>0</v>
      </c>
      <c r="E627" s="168" t="str">
        <f t="shared" si="19"/>
        <v/>
      </c>
    </row>
    <row r="628" spans="1:5" s="7" customFormat="1" ht="14.25">
      <c r="A628" s="164" t="s">
        <v>845</v>
      </c>
      <c r="B628" s="170"/>
      <c r="C628" s="171"/>
      <c r="D628" s="167">
        <f t="shared" si="18"/>
        <v>0</v>
      </c>
      <c r="E628" s="168" t="str">
        <f t="shared" si="19"/>
        <v/>
      </c>
    </row>
    <row r="629" spans="1:5" s="7" customFormat="1" ht="15">
      <c r="A629" s="164" t="s">
        <v>846</v>
      </c>
      <c r="B629" s="169">
        <f>SUM(B630,B635,B650,B654,B666,B669,B673,B678,B682,B686,B689,B698,B699)</f>
        <v>3940</v>
      </c>
      <c r="C629" s="172">
        <f>SUM(C630,C635,C650,C654,C666,C669,C673,C678,C682,C686,C689,C698,C699)</f>
        <v>3757</v>
      </c>
      <c r="D629" s="167">
        <f t="shared" si="18"/>
        <v>-183</v>
      </c>
      <c r="E629" s="168">
        <f t="shared" si="19"/>
        <v>-4.6446700507614214</v>
      </c>
    </row>
    <row r="630" spans="1:5" s="7" customFormat="1" ht="15">
      <c r="A630" s="164" t="s">
        <v>847</v>
      </c>
      <c r="B630" s="169">
        <f>SUM(B631,B632,B633,B634)</f>
        <v>591</v>
      </c>
      <c r="C630" s="172">
        <f>SUM(C631,C632,C633,C634)</f>
        <v>244</v>
      </c>
      <c r="D630" s="167">
        <f t="shared" si="18"/>
        <v>-347</v>
      </c>
      <c r="E630" s="168">
        <f t="shared" si="19"/>
        <v>-58.714043993231812</v>
      </c>
    </row>
    <row r="631" spans="1:5" s="7" customFormat="1" ht="14.25">
      <c r="A631" s="164" t="s">
        <v>51</v>
      </c>
      <c r="B631" s="170">
        <v>104</v>
      </c>
      <c r="C631" s="171">
        <v>102</v>
      </c>
      <c r="D631" s="167">
        <f t="shared" si="18"/>
        <v>-2</v>
      </c>
      <c r="E631" s="168">
        <f t="shared" si="19"/>
        <v>-1.9230769230769231</v>
      </c>
    </row>
    <row r="632" spans="1:5" s="7" customFormat="1" ht="14.25">
      <c r="A632" s="164" t="s">
        <v>52</v>
      </c>
      <c r="B632" s="170">
        <v>487</v>
      </c>
      <c r="C632" s="171">
        <v>142</v>
      </c>
      <c r="D632" s="167">
        <f t="shared" si="18"/>
        <v>-345</v>
      </c>
      <c r="E632" s="168">
        <f t="shared" si="19"/>
        <v>-70.841889117043124</v>
      </c>
    </row>
    <row r="633" spans="1:5" s="7" customFormat="1" ht="14.25">
      <c r="A633" s="164" t="s">
        <v>53</v>
      </c>
      <c r="B633" s="170"/>
      <c r="C633" s="171"/>
      <c r="D633" s="167">
        <f t="shared" si="18"/>
        <v>0</v>
      </c>
      <c r="E633" s="168" t="str">
        <f t="shared" si="19"/>
        <v/>
      </c>
    </row>
    <row r="634" spans="1:5" s="7" customFormat="1" ht="14.25">
      <c r="A634" s="164" t="s">
        <v>848</v>
      </c>
      <c r="B634" s="170"/>
      <c r="C634" s="171"/>
      <c r="D634" s="167">
        <f t="shared" si="18"/>
        <v>0</v>
      </c>
      <c r="E634" s="168" t="str">
        <f t="shared" si="19"/>
        <v/>
      </c>
    </row>
    <row r="635" spans="1:5" s="7" customFormat="1" ht="15">
      <c r="A635" s="164" t="s">
        <v>379</v>
      </c>
      <c r="B635" s="169">
        <f>SUM(B636,B637,B638,B639,B640,B641,B642,B643,B644,B645,B646,B647,B648,B649)</f>
        <v>740</v>
      </c>
      <c r="C635" s="172">
        <f>SUM(C636,C637,C638,C639,C640,C641,C642,C643,C644,C645,C646,C647,C648,C649)</f>
        <v>720</v>
      </c>
      <c r="D635" s="167">
        <f t="shared" si="18"/>
        <v>-20</v>
      </c>
      <c r="E635" s="168">
        <f t="shared" si="19"/>
        <v>-2.7027027027027026</v>
      </c>
    </row>
    <row r="636" spans="1:5" s="7" customFormat="1" ht="14.25">
      <c r="A636" s="164" t="s">
        <v>380</v>
      </c>
      <c r="B636" s="170">
        <v>740</v>
      </c>
      <c r="C636" s="171">
        <v>720</v>
      </c>
      <c r="D636" s="167">
        <f t="shared" si="18"/>
        <v>-20</v>
      </c>
      <c r="E636" s="168">
        <f t="shared" si="19"/>
        <v>-2.7027027027027026</v>
      </c>
    </row>
    <row r="637" spans="1:5" s="7" customFormat="1" ht="14.25">
      <c r="A637" s="164" t="s">
        <v>849</v>
      </c>
      <c r="B637" s="170"/>
      <c r="C637" s="171"/>
      <c r="D637" s="167">
        <f t="shared" si="18"/>
        <v>0</v>
      </c>
      <c r="E637" s="168" t="str">
        <f t="shared" si="19"/>
        <v/>
      </c>
    </row>
    <row r="638" spans="1:5" s="7" customFormat="1" ht="14.25">
      <c r="A638" s="164" t="s">
        <v>381</v>
      </c>
      <c r="B638" s="170"/>
      <c r="C638" s="171"/>
      <c r="D638" s="167">
        <f t="shared" si="18"/>
        <v>0</v>
      </c>
      <c r="E638" s="168" t="str">
        <f t="shared" si="19"/>
        <v/>
      </c>
    </row>
    <row r="639" spans="1:5" s="7" customFormat="1" ht="14.25">
      <c r="A639" s="164" t="s">
        <v>382</v>
      </c>
      <c r="B639" s="170"/>
      <c r="C639" s="171"/>
      <c r="D639" s="167">
        <f t="shared" si="18"/>
        <v>0</v>
      </c>
      <c r="E639" s="168" t="str">
        <f t="shared" si="19"/>
        <v/>
      </c>
    </row>
    <row r="640" spans="1:5" s="7" customFormat="1" ht="14.25">
      <c r="A640" s="164" t="s">
        <v>383</v>
      </c>
      <c r="B640" s="170"/>
      <c r="C640" s="171"/>
      <c r="D640" s="167">
        <f t="shared" si="18"/>
        <v>0</v>
      </c>
      <c r="E640" s="168" t="str">
        <f t="shared" si="19"/>
        <v/>
      </c>
    </row>
    <row r="641" spans="1:5" s="7" customFormat="1" ht="14.25">
      <c r="A641" s="164" t="s">
        <v>850</v>
      </c>
      <c r="B641" s="170"/>
      <c r="C641" s="171"/>
      <c r="D641" s="167">
        <f t="shared" si="18"/>
        <v>0</v>
      </c>
      <c r="E641" s="168" t="str">
        <f t="shared" si="19"/>
        <v/>
      </c>
    </row>
    <row r="642" spans="1:5" s="7" customFormat="1" ht="14.25">
      <c r="A642" s="164" t="s">
        <v>384</v>
      </c>
      <c r="B642" s="170"/>
      <c r="C642" s="171"/>
      <c r="D642" s="167">
        <f t="shared" si="18"/>
        <v>0</v>
      </c>
      <c r="E642" s="168" t="str">
        <f t="shared" si="19"/>
        <v/>
      </c>
    </row>
    <row r="643" spans="1:5" s="7" customFormat="1" ht="14.25">
      <c r="A643" s="164" t="s">
        <v>385</v>
      </c>
      <c r="B643" s="170"/>
      <c r="C643" s="171"/>
      <c r="D643" s="167">
        <f t="shared" si="18"/>
        <v>0</v>
      </c>
      <c r="E643" s="168" t="str">
        <f t="shared" si="19"/>
        <v/>
      </c>
    </row>
    <row r="644" spans="1:5" s="7" customFormat="1" ht="14.25">
      <c r="A644" s="164" t="s">
        <v>386</v>
      </c>
      <c r="B644" s="170"/>
      <c r="C644" s="171"/>
      <c r="D644" s="167">
        <f t="shared" si="18"/>
        <v>0</v>
      </c>
      <c r="E644" s="168" t="str">
        <f t="shared" si="19"/>
        <v/>
      </c>
    </row>
    <row r="645" spans="1:5" s="7" customFormat="1" ht="14.25">
      <c r="A645" s="164" t="s">
        <v>387</v>
      </c>
      <c r="B645" s="170"/>
      <c r="C645" s="171"/>
      <c r="D645" s="167">
        <f t="shared" si="18"/>
        <v>0</v>
      </c>
      <c r="E645" s="168" t="str">
        <f t="shared" si="19"/>
        <v/>
      </c>
    </row>
    <row r="646" spans="1:5" s="7" customFormat="1" ht="14.25">
      <c r="A646" s="164" t="s">
        <v>388</v>
      </c>
      <c r="B646" s="170"/>
      <c r="C646" s="171"/>
      <c r="D646" s="167">
        <f t="shared" si="18"/>
        <v>0</v>
      </c>
      <c r="E646" s="168" t="str">
        <f t="shared" si="19"/>
        <v/>
      </c>
    </row>
    <row r="647" spans="1:5" s="7" customFormat="1" ht="14.25">
      <c r="A647" s="164" t="s">
        <v>851</v>
      </c>
      <c r="B647" s="170"/>
      <c r="C647" s="171"/>
      <c r="D647" s="167">
        <f t="shared" ref="D647:D710" si="20">C647-B647</f>
        <v>0</v>
      </c>
      <c r="E647" s="168" t="str">
        <f t="shared" ref="E647:E710" si="21">IF(B647=0,"",D647/B647*100)</f>
        <v/>
      </c>
    </row>
    <row r="648" spans="1:5" s="7" customFormat="1" ht="14.25">
      <c r="A648" s="164" t="s">
        <v>852</v>
      </c>
      <c r="B648" s="170"/>
      <c r="C648" s="171"/>
      <c r="D648" s="167">
        <f t="shared" si="20"/>
        <v>0</v>
      </c>
      <c r="E648" s="168" t="str">
        <f t="shared" si="21"/>
        <v/>
      </c>
    </row>
    <row r="649" spans="1:5" s="7" customFormat="1" ht="14.25">
      <c r="A649" s="164" t="s">
        <v>389</v>
      </c>
      <c r="B649" s="170"/>
      <c r="C649" s="171"/>
      <c r="D649" s="167">
        <f t="shared" si="20"/>
        <v>0</v>
      </c>
      <c r="E649" s="168" t="str">
        <f t="shared" si="21"/>
        <v/>
      </c>
    </row>
    <row r="650" spans="1:5" s="7" customFormat="1" ht="15">
      <c r="A650" s="164" t="s">
        <v>390</v>
      </c>
      <c r="B650" s="169"/>
      <c r="C650" s="172"/>
      <c r="D650" s="167">
        <f t="shared" si="20"/>
        <v>0</v>
      </c>
      <c r="E650" s="168" t="str">
        <f t="shared" si="21"/>
        <v/>
      </c>
    </row>
    <row r="651" spans="1:5" s="7" customFormat="1" ht="14.25">
      <c r="A651" s="164" t="s">
        <v>391</v>
      </c>
      <c r="B651" s="170"/>
      <c r="C651" s="171"/>
      <c r="D651" s="167">
        <f t="shared" si="20"/>
        <v>0</v>
      </c>
      <c r="E651" s="168" t="str">
        <f t="shared" si="21"/>
        <v/>
      </c>
    </row>
    <row r="652" spans="1:5" s="7" customFormat="1" ht="14.25">
      <c r="A652" s="164" t="s">
        <v>392</v>
      </c>
      <c r="B652" s="170"/>
      <c r="C652" s="171"/>
      <c r="D652" s="167">
        <f t="shared" si="20"/>
        <v>0</v>
      </c>
      <c r="E652" s="168" t="str">
        <f t="shared" si="21"/>
        <v/>
      </c>
    </row>
    <row r="653" spans="1:5" s="7" customFormat="1" ht="14.25">
      <c r="A653" s="164" t="s">
        <v>393</v>
      </c>
      <c r="B653" s="170">
        <v>168</v>
      </c>
      <c r="C653" s="171"/>
      <c r="D653" s="167">
        <f t="shared" si="20"/>
        <v>-168</v>
      </c>
      <c r="E653" s="168">
        <f t="shared" si="21"/>
        <v>-100</v>
      </c>
    </row>
    <row r="654" spans="1:5" s="7" customFormat="1" ht="15">
      <c r="A654" s="164" t="s">
        <v>394</v>
      </c>
      <c r="B654" s="169">
        <f>SUM(B655,B656,B657,B658,B659,B660,B661,B662,B663,B664,B665)</f>
        <v>514</v>
      </c>
      <c r="C654" s="172">
        <f>SUM(C655,C656,C657,C658,C659,C660,C661,C662,C663,C664,C665)</f>
        <v>532</v>
      </c>
      <c r="D654" s="167">
        <f t="shared" si="20"/>
        <v>18</v>
      </c>
      <c r="E654" s="168">
        <f t="shared" si="21"/>
        <v>3.5019455252918288</v>
      </c>
    </row>
    <row r="655" spans="1:5" s="7" customFormat="1" ht="14.25">
      <c r="A655" s="164" t="s">
        <v>395</v>
      </c>
      <c r="B655" s="170">
        <v>350</v>
      </c>
      <c r="C655" s="171">
        <v>357</v>
      </c>
      <c r="D655" s="167">
        <f t="shared" si="20"/>
        <v>7</v>
      </c>
      <c r="E655" s="168">
        <f t="shared" si="21"/>
        <v>2</v>
      </c>
    </row>
    <row r="656" spans="1:5" s="7" customFormat="1" ht="14.25">
      <c r="A656" s="164" t="s">
        <v>396</v>
      </c>
      <c r="B656" s="170">
        <v>104</v>
      </c>
      <c r="C656" s="171">
        <v>103</v>
      </c>
      <c r="D656" s="167">
        <f t="shared" si="20"/>
        <v>-1</v>
      </c>
      <c r="E656" s="168">
        <f t="shared" si="21"/>
        <v>-0.96153846153846156</v>
      </c>
    </row>
    <row r="657" spans="1:5" s="7" customFormat="1" ht="14.25">
      <c r="A657" s="164" t="s">
        <v>397</v>
      </c>
      <c r="B657" s="170"/>
      <c r="C657" s="171"/>
      <c r="D657" s="167">
        <f t="shared" si="20"/>
        <v>0</v>
      </c>
      <c r="E657" s="168" t="str">
        <f t="shared" si="21"/>
        <v/>
      </c>
    </row>
    <row r="658" spans="1:5" s="7" customFormat="1" ht="14.25">
      <c r="A658" s="164" t="s">
        <v>398</v>
      </c>
      <c r="B658" s="170"/>
      <c r="C658" s="171"/>
      <c r="D658" s="167">
        <f t="shared" si="20"/>
        <v>0</v>
      </c>
      <c r="E658" s="168" t="str">
        <f t="shared" si="21"/>
        <v/>
      </c>
    </row>
    <row r="659" spans="1:5" s="7" customFormat="1" ht="14.25">
      <c r="A659" s="164" t="s">
        <v>399</v>
      </c>
      <c r="B659" s="170"/>
      <c r="C659" s="171"/>
      <c r="D659" s="167">
        <f t="shared" si="20"/>
        <v>0</v>
      </c>
      <c r="E659" s="168" t="str">
        <f t="shared" si="21"/>
        <v/>
      </c>
    </row>
    <row r="660" spans="1:5" s="7" customFormat="1" ht="14.25">
      <c r="A660" s="164" t="s">
        <v>400</v>
      </c>
      <c r="B660" s="170"/>
      <c r="C660" s="171"/>
      <c r="D660" s="167">
        <f t="shared" si="20"/>
        <v>0</v>
      </c>
      <c r="E660" s="168" t="str">
        <f t="shared" si="21"/>
        <v/>
      </c>
    </row>
    <row r="661" spans="1:5" s="7" customFormat="1" ht="14.25">
      <c r="A661" s="164" t="s">
        <v>401</v>
      </c>
      <c r="B661" s="170"/>
      <c r="C661" s="171"/>
      <c r="D661" s="167">
        <f t="shared" si="20"/>
        <v>0</v>
      </c>
      <c r="E661" s="168" t="str">
        <f t="shared" si="21"/>
        <v/>
      </c>
    </row>
    <row r="662" spans="1:5" s="7" customFormat="1" ht="14.25">
      <c r="A662" s="164" t="s">
        <v>402</v>
      </c>
      <c r="B662" s="170">
        <v>60</v>
      </c>
      <c r="C662" s="171">
        <v>72</v>
      </c>
      <c r="D662" s="167">
        <f t="shared" si="20"/>
        <v>12</v>
      </c>
      <c r="E662" s="168">
        <f t="shared" si="21"/>
        <v>20</v>
      </c>
    </row>
    <row r="663" spans="1:5" s="7" customFormat="1" ht="14.25">
      <c r="A663" s="164" t="s">
        <v>853</v>
      </c>
      <c r="B663" s="170">
        <v>0</v>
      </c>
      <c r="C663" s="171">
        <v>0</v>
      </c>
      <c r="D663" s="167">
        <f t="shared" si="20"/>
        <v>0</v>
      </c>
      <c r="E663" s="168" t="str">
        <f t="shared" si="21"/>
        <v/>
      </c>
    </row>
    <row r="664" spans="1:5" s="7" customFormat="1" ht="14.25">
      <c r="A664" s="164" t="s">
        <v>403</v>
      </c>
      <c r="B664" s="170"/>
      <c r="C664" s="171"/>
      <c r="D664" s="167">
        <f t="shared" si="20"/>
        <v>0</v>
      </c>
      <c r="E664" s="168" t="str">
        <f t="shared" si="21"/>
        <v/>
      </c>
    </row>
    <row r="665" spans="1:5" s="7" customFormat="1" ht="14.25">
      <c r="A665" s="164" t="s">
        <v>404</v>
      </c>
      <c r="B665" s="170">
        <v>0</v>
      </c>
      <c r="C665" s="171">
        <v>0</v>
      </c>
      <c r="D665" s="167">
        <f t="shared" si="20"/>
        <v>0</v>
      </c>
      <c r="E665" s="168" t="str">
        <f t="shared" si="21"/>
        <v/>
      </c>
    </row>
    <row r="666" spans="1:5" s="7" customFormat="1" ht="15">
      <c r="A666" s="164" t="s">
        <v>405</v>
      </c>
      <c r="B666" s="169">
        <f>SUM(B667,B668)</f>
        <v>0</v>
      </c>
      <c r="C666" s="172">
        <f>SUM(C667,C668)</f>
        <v>0</v>
      </c>
      <c r="D666" s="167">
        <f t="shared" si="20"/>
        <v>0</v>
      </c>
      <c r="E666" s="168" t="str">
        <f t="shared" si="21"/>
        <v/>
      </c>
    </row>
    <row r="667" spans="1:5" s="7" customFormat="1" ht="14.25">
      <c r="A667" s="164" t="s">
        <v>854</v>
      </c>
      <c r="B667" s="170"/>
      <c r="C667" s="171"/>
      <c r="D667" s="167">
        <f t="shared" si="20"/>
        <v>0</v>
      </c>
      <c r="E667" s="168" t="str">
        <f t="shared" si="21"/>
        <v/>
      </c>
    </row>
    <row r="668" spans="1:5" s="7" customFormat="1" ht="14.25">
      <c r="A668" s="164" t="s">
        <v>406</v>
      </c>
      <c r="B668" s="170"/>
      <c r="C668" s="171"/>
      <c r="D668" s="167">
        <f t="shared" si="20"/>
        <v>0</v>
      </c>
      <c r="E668" s="168" t="str">
        <f t="shared" si="21"/>
        <v/>
      </c>
    </row>
    <row r="669" spans="1:5" s="7" customFormat="1" ht="15">
      <c r="A669" s="164" t="s">
        <v>407</v>
      </c>
      <c r="B669" s="169">
        <f>SUM(B670,B671,B672)</f>
        <v>83</v>
      </c>
      <c r="C669" s="172">
        <f>SUM(C670,C671,C672)</f>
        <v>175</v>
      </c>
      <c r="D669" s="167">
        <f t="shared" si="20"/>
        <v>92</v>
      </c>
      <c r="E669" s="168">
        <f t="shared" si="21"/>
        <v>110.8433734939759</v>
      </c>
    </row>
    <row r="670" spans="1:5" s="7" customFormat="1" ht="14.25">
      <c r="A670" s="164" t="s">
        <v>408</v>
      </c>
      <c r="B670" s="170"/>
      <c r="C670" s="171"/>
      <c r="D670" s="167">
        <f t="shared" si="20"/>
        <v>0</v>
      </c>
      <c r="E670" s="168" t="str">
        <f t="shared" si="21"/>
        <v/>
      </c>
    </row>
    <row r="671" spans="1:5" s="7" customFormat="1" ht="14.25">
      <c r="A671" s="164" t="s">
        <v>409</v>
      </c>
      <c r="B671" s="170">
        <v>40</v>
      </c>
      <c r="C671" s="171">
        <v>175</v>
      </c>
      <c r="D671" s="167">
        <f t="shared" si="20"/>
        <v>135</v>
      </c>
      <c r="E671" s="168">
        <f t="shared" si="21"/>
        <v>337.5</v>
      </c>
    </row>
    <row r="672" spans="1:5" s="7" customFormat="1" ht="14.25">
      <c r="A672" s="164" t="s">
        <v>410</v>
      </c>
      <c r="B672" s="170">
        <v>43</v>
      </c>
      <c r="C672" s="171"/>
      <c r="D672" s="167">
        <f t="shared" si="20"/>
        <v>-43</v>
      </c>
      <c r="E672" s="168">
        <f t="shared" si="21"/>
        <v>-100</v>
      </c>
    </row>
    <row r="673" spans="1:5" s="7" customFormat="1" ht="15">
      <c r="A673" s="164" t="s">
        <v>414</v>
      </c>
      <c r="B673" s="169">
        <f>SUM(B674,B675,B676,B677)</f>
        <v>1373</v>
      </c>
      <c r="C673" s="172">
        <f>SUM(C674,C675,C676,C677)</f>
        <v>1141</v>
      </c>
      <c r="D673" s="167">
        <f t="shared" si="20"/>
        <v>-232</v>
      </c>
      <c r="E673" s="168">
        <f t="shared" si="21"/>
        <v>-16.897305171158049</v>
      </c>
    </row>
    <row r="674" spans="1:5" s="7" customFormat="1" ht="14.25">
      <c r="A674" s="164" t="s">
        <v>415</v>
      </c>
      <c r="B674" s="170">
        <f>322-61</f>
        <v>261</v>
      </c>
      <c r="C674" s="171">
        <v>236</v>
      </c>
      <c r="D674" s="167">
        <f t="shared" si="20"/>
        <v>-25</v>
      </c>
      <c r="E674" s="168">
        <f t="shared" si="21"/>
        <v>-9.5785440613026829</v>
      </c>
    </row>
    <row r="675" spans="1:5" s="7" customFormat="1" ht="20.45" customHeight="1">
      <c r="A675" s="164" t="s">
        <v>416</v>
      </c>
      <c r="B675" s="170">
        <v>1030</v>
      </c>
      <c r="C675" s="171">
        <v>905</v>
      </c>
      <c r="D675" s="167">
        <f t="shared" si="20"/>
        <v>-125</v>
      </c>
      <c r="E675" s="168">
        <f t="shared" si="21"/>
        <v>-12.135922330097088</v>
      </c>
    </row>
    <row r="676" spans="1:5" s="7" customFormat="1" ht="14.25">
      <c r="A676" s="164" t="s">
        <v>417</v>
      </c>
      <c r="B676" s="170">
        <v>82</v>
      </c>
      <c r="C676" s="171"/>
      <c r="D676" s="167">
        <f t="shared" si="20"/>
        <v>-82</v>
      </c>
      <c r="E676" s="168">
        <f t="shared" si="21"/>
        <v>-100</v>
      </c>
    </row>
    <row r="677" spans="1:5" s="7" customFormat="1" ht="19.149999999999999" customHeight="1">
      <c r="A677" s="164" t="s">
        <v>418</v>
      </c>
      <c r="B677" s="170"/>
      <c r="C677" s="171"/>
      <c r="D677" s="167">
        <f t="shared" si="20"/>
        <v>0</v>
      </c>
      <c r="E677" s="168" t="str">
        <f t="shared" si="21"/>
        <v/>
      </c>
    </row>
    <row r="678" spans="1:5" s="7" customFormat="1" ht="19.149999999999999" customHeight="1">
      <c r="A678" s="164" t="s">
        <v>419</v>
      </c>
      <c r="B678" s="169">
        <f>SUM(B679,B680,B681)</f>
        <v>262</v>
      </c>
      <c r="C678" s="172">
        <f>SUM(C679,C680,C681)</f>
        <v>276</v>
      </c>
      <c r="D678" s="167">
        <f t="shared" si="20"/>
        <v>14</v>
      </c>
      <c r="E678" s="168">
        <f t="shared" si="21"/>
        <v>5.343511450381679</v>
      </c>
    </row>
    <row r="679" spans="1:5" s="7" customFormat="1" ht="14.25">
      <c r="A679" s="164" t="s">
        <v>420</v>
      </c>
      <c r="B679" s="170"/>
      <c r="C679" s="171"/>
      <c r="D679" s="167">
        <f t="shared" si="20"/>
        <v>0</v>
      </c>
      <c r="E679" s="168" t="str">
        <f t="shared" si="21"/>
        <v/>
      </c>
    </row>
    <row r="680" spans="1:5" s="7" customFormat="1" ht="14.25">
      <c r="A680" s="164" t="s">
        <v>421</v>
      </c>
      <c r="B680" s="170">
        <v>262</v>
      </c>
      <c r="C680" s="171">
        <v>276</v>
      </c>
      <c r="D680" s="167">
        <f t="shared" si="20"/>
        <v>14</v>
      </c>
      <c r="E680" s="168">
        <f t="shared" si="21"/>
        <v>5.343511450381679</v>
      </c>
    </row>
    <row r="681" spans="1:5" s="7" customFormat="1" ht="14.25">
      <c r="A681" s="164" t="s">
        <v>422</v>
      </c>
      <c r="B681" s="170"/>
      <c r="C681" s="171"/>
      <c r="D681" s="167">
        <f t="shared" si="20"/>
        <v>0</v>
      </c>
      <c r="E681" s="168" t="str">
        <f t="shared" si="21"/>
        <v/>
      </c>
    </row>
    <row r="682" spans="1:5" s="7" customFormat="1" ht="15">
      <c r="A682" s="164" t="s">
        <v>423</v>
      </c>
      <c r="B682" s="169">
        <f>SUM(B683,B684,B685)</f>
        <v>100</v>
      </c>
      <c r="C682" s="172">
        <f>SUM(C683,C684,C685)</f>
        <v>400</v>
      </c>
      <c r="D682" s="167">
        <f t="shared" si="20"/>
        <v>300</v>
      </c>
      <c r="E682" s="168">
        <f t="shared" si="21"/>
        <v>300</v>
      </c>
    </row>
    <row r="683" spans="1:5" s="7" customFormat="1" ht="14.25">
      <c r="A683" s="164" t="s">
        <v>424</v>
      </c>
      <c r="B683" s="170">
        <v>100</v>
      </c>
      <c r="C683" s="171">
        <v>400</v>
      </c>
      <c r="D683" s="167">
        <f t="shared" si="20"/>
        <v>300</v>
      </c>
      <c r="E683" s="168">
        <f t="shared" si="21"/>
        <v>300</v>
      </c>
    </row>
    <row r="684" spans="1:5" s="7" customFormat="1" ht="14.25">
      <c r="A684" s="164" t="s">
        <v>425</v>
      </c>
      <c r="B684" s="170">
        <v>0</v>
      </c>
      <c r="C684" s="171">
        <v>0</v>
      </c>
      <c r="D684" s="167">
        <f t="shared" si="20"/>
        <v>0</v>
      </c>
      <c r="E684" s="168" t="str">
        <f t="shared" si="21"/>
        <v/>
      </c>
    </row>
    <row r="685" spans="1:5" s="7" customFormat="1" ht="14.25">
      <c r="A685" s="164" t="s">
        <v>426</v>
      </c>
      <c r="B685" s="170"/>
      <c r="C685" s="171"/>
      <c r="D685" s="167">
        <f t="shared" si="20"/>
        <v>0</v>
      </c>
      <c r="E685" s="168" t="str">
        <f t="shared" si="21"/>
        <v/>
      </c>
    </row>
    <row r="686" spans="1:5" s="7" customFormat="1" ht="15">
      <c r="A686" s="164" t="s">
        <v>427</v>
      </c>
      <c r="B686" s="169">
        <f>SUM(B687,B688)</f>
        <v>0</v>
      </c>
      <c r="C686" s="172">
        <f>SUM(C687,C688)</f>
        <v>0</v>
      </c>
      <c r="D686" s="167">
        <f t="shared" si="20"/>
        <v>0</v>
      </c>
      <c r="E686" s="168" t="str">
        <f t="shared" si="21"/>
        <v/>
      </c>
    </row>
    <row r="687" spans="1:5" s="7" customFormat="1" ht="14.25">
      <c r="A687" s="164" t="s">
        <v>428</v>
      </c>
      <c r="B687" s="170"/>
      <c r="C687" s="171"/>
      <c r="D687" s="167">
        <f t="shared" si="20"/>
        <v>0</v>
      </c>
      <c r="E687" s="168" t="str">
        <f t="shared" si="21"/>
        <v/>
      </c>
    </row>
    <row r="688" spans="1:5" s="7" customFormat="1" ht="14.25">
      <c r="A688" s="164" t="s">
        <v>429</v>
      </c>
      <c r="B688" s="170"/>
      <c r="C688" s="171"/>
      <c r="D688" s="167">
        <f t="shared" si="20"/>
        <v>0</v>
      </c>
      <c r="E688" s="168" t="str">
        <f t="shared" si="21"/>
        <v/>
      </c>
    </row>
    <row r="689" spans="1:5" s="7" customFormat="1" ht="15">
      <c r="A689" s="164" t="s">
        <v>855</v>
      </c>
      <c r="B689" s="169">
        <f>SUM(B690,B691,B692,B693,B694,B695,B696,B697)</f>
        <v>277</v>
      </c>
      <c r="C689" s="172">
        <f>SUM(C690,C691,C692,C693,C694,C695,C696,C697)</f>
        <v>269</v>
      </c>
      <c r="D689" s="167">
        <f t="shared" si="20"/>
        <v>-8</v>
      </c>
      <c r="E689" s="168">
        <f t="shared" si="21"/>
        <v>-2.8880866425992782</v>
      </c>
    </row>
    <row r="690" spans="1:5" s="7" customFormat="1" ht="14.25">
      <c r="A690" s="164" t="s">
        <v>51</v>
      </c>
      <c r="B690" s="170">
        <v>64</v>
      </c>
      <c r="C690" s="171">
        <v>54</v>
      </c>
      <c r="D690" s="167">
        <f t="shared" si="20"/>
        <v>-10</v>
      </c>
      <c r="E690" s="168">
        <f t="shared" si="21"/>
        <v>-15.625</v>
      </c>
    </row>
    <row r="691" spans="1:5" s="7" customFormat="1" ht="14.25">
      <c r="A691" s="164" t="s">
        <v>52</v>
      </c>
      <c r="B691" s="170">
        <v>1</v>
      </c>
      <c r="C691" s="171">
        <v>4</v>
      </c>
      <c r="D691" s="167">
        <f t="shared" si="20"/>
        <v>3</v>
      </c>
      <c r="E691" s="168">
        <f t="shared" si="21"/>
        <v>300</v>
      </c>
    </row>
    <row r="692" spans="1:5" s="7" customFormat="1" ht="14.25">
      <c r="A692" s="164" t="s">
        <v>53</v>
      </c>
      <c r="B692" s="170"/>
      <c r="C692" s="171"/>
      <c r="D692" s="167">
        <f t="shared" si="20"/>
        <v>0</v>
      </c>
      <c r="E692" s="168" t="str">
        <f t="shared" si="21"/>
        <v/>
      </c>
    </row>
    <row r="693" spans="1:5" s="7" customFormat="1" ht="14.25">
      <c r="A693" s="164" t="s">
        <v>90</v>
      </c>
      <c r="B693" s="170"/>
      <c r="C693" s="171"/>
      <c r="D693" s="167">
        <f t="shared" si="20"/>
        <v>0</v>
      </c>
      <c r="E693" s="168" t="str">
        <f t="shared" si="21"/>
        <v/>
      </c>
    </row>
    <row r="694" spans="1:5" s="7" customFormat="1" ht="14.25">
      <c r="A694" s="164" t="s">
        <v>856</v>
      </c>
      <c r="B694" s="170"/>
      <c r="C694" s="171"/>
      <c r="D694" s="167">
        <f t="shared" si="20"/>
        <v>0</v>
      </c>
      <c r="E694" s="168" t="str">
        <f t="shared" si="21"/>
        <v/>
      </c>
    </row>
    <row r="695" spans="1:5" s="7" customFormat="1" ht="14.25">
      <c r="A695" s="164" t="s">
        <v>857</v>
      </c>
      <c r="B695" s="170"/>
      <c r="C695" s="171"/>
      <c r="D695" s="167">
        <f t="shared" si="20"/>
        <v>0</v>
      </c>
      <c r="E695" s="168" t="str">
        <f t="shared" si="21"/>
        <v/>
      </c>
    </row>
    <row r="696" spans="1:5" s="7" customFormat="1" ht="14.25">
      <c r="A696" s="164" t="s">
        <v>60</v>
      </c>
      <c r="B696" s="170">
        <v>154</v>
      </c>
      <c r="C696" s="171">
        <v>149</v>
      </c>
      <c r="D696" s="167">
        <f t="shared" si="20"/>
        <v>-5</v>
      </c>
      <c r="E696" s="168">
        <f t="shared" si="21"/>
        <v>-3.2467532467532463</v>
      </c>
    </row>
    <row r="697" spans="1:5" s="7" customFormat="1" ht="14.25">
      <c r="A697" s="164" t="s">
        <v>858</v>
      </c>
      <c r="B697" s="170">
        <v>58</v>
      </c>
      <c r="C697" s="171">
        <v>62</v>
      </c>
      <c r="D697" s="167">
        <f t="shared" si="20"/>
        <v>4</v>
      </c>
      <c r="E697" s="168">
        <f t="shared" si="21"/>
        <v>6.8965517241379306</v>
      </c>
    </row>
    <row r="698" spans="1:5" s="7" customFormat="1" ht="15">
      <c r="A698" s="164" t="s">
        <v>859</v>
      </c>
      <c r="B698" s="169"/>
      <c r="C698" s="172"/>
      <c r="D698" s="167">
        <f t="shared" si="20"/>
        <v>0</v>
      </c>
      <c r="E698" s="168" t="str">
        <f t="shared" si="21"/>
        <v/>
      </c>
    </row>
    <row r="699" spans="1:5" s="7" customFormat="1" ht="15">
      <c r="A699" s="164" t="s">
        <v>860</v>
      </c>
      <c r="B699" s="169"/>
      <c r="C699" s="172"/>
      <c r="D699" s="167">
        <f t="shared" si="20"/>
        <v>0</v>
      </c>
      <c r="E699" s="168" t="str">
        <f t="shared" si="21"/>
        <v/>
      </c>
    </row>
    <row r="700" spans="1:5" s="7" customFormat="1" ht="15">
      <c r="A700" s="164" t="s">
        <v>46</v>
      </c>
      <c r="B700" s="169">
        <f>SUM(B701,B711,B715,B724,B731,B738,B744,B747,B750,B751,B752,B758,B759,B760,B771)</f>
        <v>0</v>
      </c>
      <c r="C700" s="172">
        <f>SUM(C701,C711,C715,C724,C731,C738,C744,C747,C750,C751,C752,C758,C759,C760,C771)</f>
        <v>0</v>
      </c>
      <c r="D700" s="167">
        <f t="shared" si="20"/>
        <v>0</v>
      </c>
      <c r="E700" s="168" t="str">
        <f t="shared" si="21"/>
        <v/>
      </c>
    </row>
    <row r="701" spans="1:5" s="7" customFormat="1" ht="15">
      <c r="A701" s="164" t="s">
        <v>430</v>
      </c>
      <c r="B701" s="169">
        <f>SUM(B702,B703,B704,B705,B706,B707,B708,B709,B710)</f>
        <v>0</v>
      </c>
      <c r="C701" s="172">
        <f>SUM(C702,C703,C704,C705,C706,C707,C708,C709,C710)</f>
        <v>0</v>
      </c>
      <c r="D701" s="167">
        <f t="shared" si="20"/>
        <v>0</v>
      </c>
      <c r="E701" s="168" t="str">
        <f t="shared" si="21"/>
        <v/>
      </c>
    </row>
    <row r="702" spans="1:5" s="7" customFormat="1" ht="14.25">
      <c r="A702" s="164" t="s">
        <v>51</v>
      </c>
      <c r="B702" s="170"/>
      <c r="C702" s="171"/>
      <c r="D702" s="167">
        <f t="shared" si="20"/>
        <v>0</v>
      </c>
      <c r="E702" s="168" t="str">
        <f t="shared" si="21"/>
        <v/>
      </c>
    </row>
    <row r="703" spans="1:5" s="7" customFormat="1" ht="14.25">
      <c r="A703" s="164" t="s">
        <v>52</v>
      </c>
      <c r="B703" s="170"/>
      <c r="C703" s="171"/>
      <c r="D703" s="167">
        <f t="shared" si="20"/>
        <v>0</v>
      </c>
      <c r="E703" s="168" t="str">
        <f t="shared" si="21"/>
        <v/>
      </c>
    </row>
    <row r="704" spans="1:5" s="7" customFormat="1" ht="14.25">
      <c r="A704" s="164" t="s">
        <v>53</v>
      </c>
      <c r="B704" s="170"/>
      <c r="C704" s="171"/>
      <c r="D704" s="167">
        <f t="shared" si="20"/>
        <v>0</v>
      </c>
      <c r="E704" s="168" t="str">
        <f t="shared" si="21"/>
        <v/>
      </c>
    </row>
    <row r="705" spans="1:5" s="7" customFormat="1" ht="14.25">
      <c r="A705" s="164" t="s">
        <v>861</v>
      </c>
      <c r="B705" s="170"/>
      <c r="C705" s="171"/>
      <c r="D705" s="167">
        <f t="shared" si="20"/>
        <v>0</v>
      </c>
      <c r="E705" s="168" t="str">
        <f t="shared" si="21"/>
        <v/>
      </c>
    </row>
    <row r="706" spans="1:5" s="7" customFormat="1" ht="14.25">
      <c r="A706" s="164" t="s">
        <v>431</v>
      </c>
      <c r="B706" s="170"/>
      <c r="C706" s="171"/>
      <c r="D706" s="167">
        <f t="shared" si="20"/>
        <v>0</v>
      </c>
      <c r="E706" s="168" t="str">
        <f t="shared" si="21"/>
        <v/>
      </c>
    </row>
    <row r="707" spans="1:5" s="7" customFormat="1" ht="14.25">
      <c r="A707" s="164" t="s">
        <v>862</v>
      </c>
      <c r="B707" s="170"/>
      <c r="C707" s="171"/>
      <c r="D707" s="167">
        <f t="shared" si="20"/>
        <v>0</v>
      </c>
      <c r="E707" s="168" t="str">
        <f t="shared" si="21"/>
        <v/>
      </c>
    </row>
    <row r="708" spans="1:5" s="7" customFormat="1" ht="14.25">
      <c r="A708" s="164" t="s">
        <v>863</v>
      </c>
      <c r="B708" s="170"/>
      <c r="C708" s="171"/>
      <c r="D708" s="167">
        <f t="shared" si="20"/>
        <v>0</v>
      </c>
      <c r="E708" s="168" t="str">
        <f t="shared" si="21"/>
        <v/>
      </c>
    </row>
    <row r="709" spans="1:5" s="7" customFormat="1" ht="14.25">
      <c r="A709" s="164" t="s">
        <v>79</v>
      </c>
      <c r="B709" s="170"/>
      <c r="C709" s="171"/>
      <c r="D709" s="167">
        <f t="shared" si="20"/>
        <v>0</v>
      </c>
      <c r="E709" s="168" t="str">
        <f t="shared" si="21"/>
        <v/>
      </c>
    </row>
    <row r="710" spans="1:5" s="7" customFormat="1" ht="14.25">
      <c r="A710" s="164" t="s">
        <v>432</v>
      </c>
      <c r="B710" s="170"/>
      <c r="C710" s="171"/>
      <c r="D710" s="167">
        <f t="shared" si="20"/>
        <v>0</v>
      </c>
      <c r="E710" s="168" t="str">
        <f t="shared" si="21"/>
        <v/>
      </c>
    </row>
    <row r="711" spans="1:5" s="7" customFormat="1" ht="15">
      <c r="A711" s="164" t="s">
        <v>433</v>
      </c>
      <c r="B711" s="169">
        <f>SUM(B712,B713,B714)</f>
        <v>0</v>
      </c>
      <c r="C711" s="172">
        <f>SUM(C712,C713,C714)</f>
        <v>0</v>
      </c>
      <c r="D711" s="167">
        <f t="shared" ref="D711:D774" si="22">C711-B711</f>
        <v>0</v>
      </c>
      <c r="E711" s="168" t="str">
        <f t="shared" ref="E711:E774" si="23">IF(B711=0,"",D711/B711*100)</f>
        <v/>
      </c>
    </row>
    <row r="712" spans="1:5" s="7" customFormat="1" ht="14.25">
      <c r="A712" s="164" t="s">
        <v>434</v>
      </c>
      <c r="B712" s="170"/>
      <c r="C712" s="171"/>
      <c r="D712" s="167">
        <f t="shared" si="22"/>
        <v>0</v>
      </c>
      <c r="E712" s="168" t="str">
        <f t="shared" si="23"/>
        <v/>
      </c>
    </row>
    <row r="713" spans="1:5" s="7" customFormat="1" ht="14.25">
      <c r="A713" s="164" t="s">
        <v>435</v>
      </c>
      <c r="B713" s="170"/>
      <c r="C713" s="171"/>
      <c r="D713" s="167">
        <f t="shared" si="22"/>
        <v>0</v>
      </c>
      <c r="E713" s="168" t="str">
        <f t="shared" si="23"/>
        <v/>
      </c>
    </row>
    <row r="714" spans="1:5" s="7" customFormat="1" ht="14.25">
      <c r="A714" s="164" t="s">
        <v>436</v>
      </c>
      <c r="B714" s="170"/>
      <c r="C714" s="171"/>
      <c r="D714" s="167">
        <f t="shared" si="22"/>
        <v>0</v>
      </c>
      <c r="E714" s="168" t="str">
        <f t="shared" si="23"/>
        <v/>
      </c>
    </row>
    <row r="715" spans="1:5" s="7" customFormat="1" ht="15">
      <c r="A715" s="164" t="s">
        <v>437</v>
      </c>
      <c r="B715" s="169">
        <f>SUM(B716,B717,B718,B719,B720,B721,B722,B723)</f>
        <v>0</v>
      </c>
      <c r="C715" s="172">
        <f>SUM(C716,C717,C718,C719,C720,C721,C722,C723)</f>
        <v>0</v>
      </c>
      <c r="D715" s="167">
        <f t="shared" si="22"/>
        <v>0</v>
      </c>
      <c r="E715" s="168" t="str">
        <f t="shared" si="23"/>
        <v/>
      </c>
    </row>
    <row r="716" spans="1:5" s="7" customFormat="1" ht="14.25">
      <c r="A716" s="164" t="s">
        <v>438</v>
      </c>
      <c r="B716" s="170"/>
      <c r="C716" s="171"/>
      <c r="D716" s="167">
        <f t="shared" si="22"/>
        <v>0</v>
      </c>
      <c r="E716" s="168" t="str">
        <f t="shared" si="23"/>
        <v/>
      </c>
    </row>
    <row r="717" spans="1:5" s="7" customFormat="1" ht="14.25">
      <c r="A717" s="164" t="s">
        <v>439</v>
      </c>
      <c r="B717" s="170">
        <v>0</v>
      </c>
      <c r="C717" s="171">
        <v>0</v>
      </c>
      <c r="D717" s="167">
        <f t="shared" si="22"/>
        <v>0</v>
      </c>
      <c r="E717" s="168" t="str">
        <f t="shared" si="23"/>
        <v/>
      </c>
    </row>
    <row r="718" spans="1:5" s="7" customFormat="1" ht="14.25">
      <c r="A718" s="164" t="s">
        <v>440</v>
      </c>
      <c r="B718" s="170"/>
      <c r="C718" s="171"/>
      <c r="D718" s="167">
        <f t="shared" si="22"/>
        <v>0</v>
      </c>
      <c r="E718" s="168" t="str">
        <f t="shared" si="23"/>
        <v/>
      </c>
    </row>
    <row r="719" spans="1:5" s="7" customFormat="1" ht="14.25">
      <c r="A719" s="164" t="s">
        <v>441</v>
      </c>
      <c r="B719" s="170"/>
      <c r="C719" s="171"/>
      <c r="D719" s="167">
        <f t="shared" si="22"/>
        <v>0</v>
      </c>
      <c r="E719" s="168" t="str">
        <f t="shared" si="23"/>
        <v/>
      </c>
    </row>
    <row r="720" spans="1:5" s="7" customFormat="1" ht="14.25">
      <c r="A720" s="164" t="s">
        <v>442</v>
      </c>
      <c r="B720" s="170"/>
      <c r="C720" s="171"/>
      <c r="D720" s="167">
        <f t="shared" si="22"/>
        <v>0</v>
      </c>
      <c r="E720" s="168" t="str">
        <f t="shared" si="23"/>
        <v/>
      </c>
    </row>
    <row r="721" spans="1:5" s="7" customFormat="1" ht="14.25">
      <c r="A721" s="164" t="s">
        <v>443</v>
      </c>
      <c r="B721" s="170"/>
      <c r="C721" s="171"/>
      <c r="D721" s="167">
        <f t="shared" si="22"/>
        <v>0</v>
      </c>
      <c r="E721" s="168" t="str">
        <f t="shared" si="23"/>
        <v/>
      </c>
    </row>
    <row r="722" spans="1:5" s="7" customFormat="1" ht="14.25">
      <c r="A722" s="164" t="s">
        <v>864</v>
      </c>
      <c r="B722" s="170"/>
      <c r="C722" s="171"/>
      <c r="D722" s="167">
        <f t="shared" si="22"/>
        <v>0</v>
      </c>
      <c r="E722" s="168" t="str">
        <f t="shared" si="23"/>
        <v/>
      </c>
    </row>
    <row r="723" spans="1:5" s="7" customFormat="1" ht="14.25">
      <c r="A723" s="164" t="s">
        <v>444</v>
      </c>
      <c r="B723" s="170"/>
      <c r="C723" s="171"/>
      <c r="D723" s="167">
        <f t="shared" si="22"/>
        <v>0</v>
      </c>
      <c r="E723" s="168" t="str">
        <f t="shared" si="23"/>
        <v/>
      </c>
    </row>
    <row r="724" spans="1:5" s="7" customFormat="1" ht="15">
      <c r="A724" s="164" t="s">
        <v>445</v>
      </c>
      <c r="B724" s="169">
        <f>SUM(B725,B726,B727,B728,B729,B730)</f>
        <v>0</v>
      </c>
      <c r="C724" s="172">
        <f>SUM(C725,C726,C727,C728,C729,C730)</f>
        <v>0</v>
      </c>
      <c r="D724" s="167">
        <f t="shared" si="22"/>
        <v>0</v>
      </c>
      <c r="E724" s="168" t="str">
        <f t="shared" si="23"/>
        <v/>
      </c>
    </row>
    <row r="725" spans="1:5" s="7" customFormat="1" ht="14.25">
      <c r="A725" s="164" t="s">
        <v>446</v>
      </c>
      <c r="B725" s="170"/>
      <c r="C725" s="171"/>
      <c r="D725" s="167">
        <f t="shared" si="22"/>
        <v>0</v>
      </c>
      <c r="E725" s="168" t="str">
        <f t="shared" si="23"/>
        <v/>
      </c>
    </row>
    <row r="726" spans="1:5" s="7" customFormat="1" ht="14.25">
      <c r="A726" s="164" t="s">
        <v>447</v>
      </c>
      <c r="B726" s="170"/>
      <c r="C726" s="171"/>
      <c r="D726" s="167">
        <f t="shared" si="22"/>
        <v>0</v>
      </c>
      <c r="E726" s="168" t="str">
        <f t="shared" si="23"/>
        <v/>
      </c>
    </row>
    <row r="727" spans="1:5" s="7" customFormat="1" ht="14.25">
      <c r="A727" s="164" t="s">
        <v>448</v>
      </c>
      <c r="B727" s="170"/>
      <c r="C727" s="171"/>
      <c r="D727" s="167">
        <f t="shared" si="22"/>
        <v>0</v>
      </c>
      <c r="E727" s="168" t="str">
        <f t="shared" si="23"/>
        <v/>
      </c>
    </row>
    <row r="728" spans="1:5" s="7" customFormat="1" ht="14.25">
      <c r="A728" s="164" t="s">
        <v>865</v>
      </c>
      <c r="B728" s="170"/>
      <c r="C728" s="171"/>
      <c r="D728" s="167">
        <f t="shared" si="22"/>
        <v>0</v>
      </c>
      <c r="E728" s="168" t="str">
        <f t="shared" si="23"/>
        <v/>
      </c>
    </row>
    <row r="729" spans="1:5" s="7" customFormat="1" ht="14.25">
      <c r="A729" s="164" t="s">
        <v>866</v>
      </c>
      <c r="B729" s="170"/>
      <c r="C729" s="171"/>
      <c r="D729" s="167">
        <f t="shared" si="22"/>
        <v>0</v>
      </c>
      <c r="E729" s="168" t="str">
        <f t="shared" si="23"/>
        <v/>
      </c>
    </row>
    <row r="730" spans="1:5" s="7" customFormat="1" ht="14.25">
      <c r="A730" s="164" t="s">
        <v>449</v>
      </c>
      <c r="B730" s="170"/>
      <c r="C730" s="171"/>
      <c r="D730" s="167">
        <f t="shared" si="22"/>
        <v>0</v>
      </c>
      <c r="E730" s="168" t="str">
        <f t="shared" si="23"/>
        <v/>
      </c>
    </row>
    <row r="731" spans="1:5" s="7" customFormat="1" ht="15">
      <c r="A731" s="164" t="s">
        <v>450</v>
      </c>
      <c r="B731" s="169">
        <f>SUM(B732,B733,B734,B735,B736,B737)</f>
        <v>0</v>
      </c>
      <c r="C731" s="172">
        <f>SUM(C732,C733,C734,C735,C736,C737)</f>
        <v>0</v>
      </c>
      <c r="D731" s="167">
        <f t="shared" si="22"/>
        <v>0</v>
      </c>
      <c r="E731" s="168" t="str">
        <f t="shared" si="23"/>
        <v/>
      </c>
    </row>
    <row r="732" spans="1:5" s="7" customFormat="1" ht="14.25">
      <c r="A732" s="164" t="s">
        <v>451</v>
      </c>
      <c r="B732" s="170"/>
      <c r="C732" s="171"/>
      <c r="D732" s="167">
        <f t="shared" si="22"/>
        <v>0</v>
      </c>
      <c r="E732" s="168" t="str">
        <f t="shared" si="23"/>
        <v/>
      </c>
    </row>
    <row r="733" spans="1:5" s="7" customFormat="1" ht="14.25">
      <c r="A733" s="164" t="s">
        <v>452</v>
      </c>
      <c r="B733" s="170"/>
      <c r="C733" s="171"/>
      <c r="D733" s="167">
        <f t="shared" si="22"/>
        <v>0</v>
      </c>
      <c r="E733" s="168" t="str">
        <f t="shared" si="23"/>
        <v/>
      </c>
    </row>
    <row r="734" spans="1:5" s="7" customFormat="1" ht="14.25">
      <c r="A734" s="164" t="s">
        <v>453</v>
      </c>
      <c r="B734" s="170"/>
      <c r="C734" s="171"/>
      <c r="D734" s="167">
        <f t="shared" si="22"/>
        <v>0</v>
      </c>
      <c r="E734" s="168" t="str">
        <f t="shared" si="23"/>
        <v/>
      </c>
    </row>
    <row r="735" spans="1:5" s="7" customFormat="1" ht="14.25">
      <c r="A735" s="164" t="s">
        <v>867</v>
      </c>
      <c r="B735" s="170"/>
      <c r="C735" s="171"/>
      <c r="D735" s="167">
        <f t="shared" si="22"/>
        <v>0</v>
      </c>
      <c r="E735" s="168" t="str">
        <f t="shared" si="23"/>
        <v/>
      </c>
    </row>
    <row r="736" spans="1:5" s="7" customFormat="1" ht="14.25">
      <c r="A736" s="164" t="s">
        <v>454</v>
      </c>
      <c r="B736" s="170"/>
      <c r="C736" s="171"/>
      <c r="D736" s="167">
        <f t="shared" si="22"/>
        <v>0</v>
      </c>
      <c r="E736" s="168" t="str">
        <f t="shared" si="23"/>
        <v/>
      </c>
    </row>
    <row r="737" spans="1:5" s="7" customFormat="1" ht="14.25">
      <c r="A737" s="164" t="s">
        <v>455</v>
      </c>
      <c r="B737" s="170"/>
      <c r="C737" s="171"/>
      <c r="D737" s="167">
        <f t="shared" si="22"/>
        <v>0</v>
      </c>
      <c r="E737" s="168" t="str">
        <f t="shared" si="23"/>
        <v/>
      </c>
    </row>
    <row r="738" spans="1:5" s="7" customFormat="1" ht="15">
      <c r="A738" s="164" t="s">
        <v>868</v>
      </c>
      <c r="B738" s="169">
        <f>SUM(B739,B740,B741,B742,B743)</f>
        <v>0</v>
      </c>
      <c r="C738" s="172">
        <f>SUM(C739,C740,C741,C742,C743)</f>
        <v>0</v>
      </c>
      <c r="D738" s="167">
        <f t="shared" si="22"/>
        <v>0</v>
      </c>
      <c r="E738" s="168" t="str">
        <f t="shared" si="23"/>
        <v/>
      </c>
    </row>
    <row r="739" spans="1:5" s="7" customFormat="1" ht="14.25">
      <c r="A739" s="164" t="s">
        <v>456</v>
      </c>
      <c r="B739" s="170"/>
      <c r="C739" s="171"/>
      <c r="D739" s="167">
        <f t="shared" si="22"/>
        <v>0</v>
      </c>
      <c r="E739" s="168" t="str">
        <f t="shared" si="23"/>
        <v/>
      </c>
    </row>
    <row r="740" spans="1:5" s="7" customFormat="1" ht="14.25">
      <c r="A740" s="164" t="s">
        <v>457</v>
      </c>
      <c r="B740" s="170"/>
      <c r="C740" s="171"/>
      <c r="D740" s="167">
        <f t="shared" si="22"/>
        <v>0</v>
      </c>
      <c r="E740" s="168" t="str">
        <f t="shared" si="23"/>
        <v/>
      </c>
    </row>
    <row r="741" spans="1:5" s="7" customFormat="1" ht="14.25">
      <c r="A741" s="164" t="s">
        <v>458</v>
      </c>
      <c r="B741" s="170"/>
      <c r="C741" s="171"/>
      <c r="D741" s="167">
        <f t="shared" si="22"/>
        <v>0</v>
      </c>
      <c r="E741" s="168" t="str">
        <f t="shared" si="23"/>
        <v/>
      </c>
    </row>
    <row r="742" spans="1:5" s="7" customFormat="1" ht="14.25">
      <c r="A742" s="164" t="s">
        <v>459</v>
      </c>
      <c r="B742" s="170"/>
      <c r="C742" s="171"/>
      <c r="D742" s="167">
        <f t="shared" si="22"/>
        <v>0</v>
      </c>
      <c r="E742" s="168" t="str">
        <f t="shared" si="23"/>
        <v/>
      </c>
    </row>
    <row r="743" spans="1:5" s="7" customFormat="1" ht="14.25">
      <c r="A743" s="164" t="s">
        <v>869</v>
      </c>
      <c r="B743" s="170"/>
      <c r="C743" s="171"/>
      <c r="D743" s="167">
        <f t="shared" si="22"/>
        <v>0</v>
      </c>
      <c r="E743" s="168" t="str">
        <f t="shared" si="23"/>
        <v/>
      </c>
    </row>
    <row r="744" spans="1:5" s="7" customFormat="1" ht="15">
      <c r="A744" s="164" t="s">
        <v>460</v>
      </c>
      <c r="B744" s="169">
        <f>SUM(B745,B746)</f>
        <v>0</v>
      </c>
      <c r="C744" s="172">
        <f>SUM(C745,C746)</f>
        <v>0</v>
      </c>
      <c r="D744" s="167">
        <f t="shared" si="22"/>
        <v>0</v>
      </c>
      <c r="E744" s="168" t="str">
        <f t="shared" si="23"/>
        <v/>
      </c>
    </row>
    <row r="745" spans="1:5" s="7" customFormat="1" ht="14.25">
      <c r="A745" s="164" t="s">
        <v>461</v>
      </c>
      <c r="B745" s="170"/>
      <c r="C745" s="171"/>
      <c r="D745" s="167">
        <f t="shared" si="22"/>
        <v>0</v>
      </c>
      <c r="E745" s="168" t="str">
        <f t="shared" si="23"/>
        <v/>
      </c>
    </row>
    <row r="746" spans="1:5" s="7" customFormat="1" ht="14.25">
      <c r="A746" s="164" t="s">
        <v>462</v>
      </c>
      <c r="B746" s="170"/>
      <c r="C746" s="171"/>
      <c r="D746" s="167">
        <f t="shared" si="22"/>
        <v>0</v>
      </c>
      <c r="E746" s="168" t="str">
        <f t="shared" si="23"/>
        <v/>
      </c>
    </row>
    <row r="747" spans="1:5" s="7" customFormat="1" ht="15">
      <c r="A747" s="164" t="s">
        <v>463</v>
      </c>
      <c r="B747" s="169">
        <f>SUM(B748,B749)</f>
        <v>0</v>
      </c>
      <c r="C747" s="172">
        <f>SUM(C748,C749)</f>
        <v>0</v>
      </c>
      <c r="D747" s="167">
        <f t="shared" si="22"/>
        <v>0</v>
      </c>
      <c r="E747" s="168" t="str">
        <f t="shared" si="23"/>
        <v/>
      </c>
    </row>
    <row r="748" spans="1:5" s="7" customFormat="1" ht="14.25">
      <c r="A748" s="164" t="s">
        <v>464</v>
      </c>
      <c r="B748" s="170"/>
      <c r="C748" s="171"/>
      <c r="D748" s="167">
        <f t="shared" si="22"/>
        <v>0</v>
      </c>
      <c r="E748" s="168" t="str">
        <f t="shared" si="23"/>
        <v/>
      </c>
    </row>
    <row r="749" spans="1:5" s="7" customFormat="1" ht="14.25">
      <c r="A749" s="164" t="s">
        <v>465</v>
      </c>
      <c r="B749" s="170"/>
      <c r="C749" s="171"/>
      <c r="D749" s="167">
        <f t="shared" si="22"/>
        <v>0</v>
      </c>
      <c r="E749" s="168" t="str">
        <f t="shared" si="23"/>
        <v/>
      </c>
    </row>
    <row r="750" spans="1:5" s="7" customFormat="1" ht="15">
      <c r="A750" s="164" t="s">
        <v>870</v>
      </c>
      <c r="B750" s="169"/>
      <c r="C750" s="172"/>
      <c r="D750" s="167">
        <f t="shared" si="22"/>
        <v>0</v>
      </c>
      <c r="E750" s="168" t="str">
        <f t="shared" si="23"/>
        <v/>
      </c>
    </row>
    <row r="751" spans="1:5" s="7" customFormat="1" ht="15">
      <c r="A751" s="164" t="s">
        <v>871</v>
      </c>
      <c r="B751" s="169"/>
      <c r="C751" s="172"/>
      <c r="D751" s="167">
        <f t="shared" si="22"/>
        <v>0</v>
      </c>
      <c r="E751" s="168" t="str">
        <f t="shared" si="23"/>
        <v/>
      </c>
    </row>
    <row r="752" spans="1:5" s="7" customFormat="1" ht="15">
      <c r="A752" s="164" t="s">
        <v>466</v>
      </c>
      <c r="B752" s="169">
        <f>SUM(B753,B754,B755,B756,B757)</f>
        <v>0</v>
      </c>
      <c r="C752" s="172">
        <f>SUM(C753,C754,C755,C756,C757)</f>
        <v>0</v>
      </c>
      <c r="D752" s="167">
        <f t="shared" si="22"/>
        <v>0</v>
      </c>
      <c r="E752" s="168" t="str">
        <f t="shared" si="23"/>
        <v/>
      </c>
    </row>
    <row r="753" spans="1:5" s="7" customFormat="1" ht="14.25">
      <c r="A753" s="164" t="s">
        <v>872</v>
      </c>
      <c r="B753" s="170"/>
      <c r="C753" s="171"/>
      <c r="D753" s="167">
        <f t="shared" si="22"/>
        <v>0</v>
      </c>
      <c r="E753" s="168" t="str">
        <f t="shared" si="23"/>
        <v/>
      </c>
    </row>
    <row r="754" spans="1:5" s="7" customFormat="1" ht="14.25">
      <c r="A754" s="164" t="s">
        <v>873</v>
      </c>
      <c r="B754" s="170"/>
      <c r="C754" s="171"/>
      <c r="D754" s="167">
        <f t="shared" si="22"/>
        <v>0</v>
      </c>
      <c r="E754" s="168" t="str">
        <f t="shared" si="23"/>
        <v/>
      </c>
    </row>
    <row r="755" spans="1:5" s="7" customFormat="1" ht="14.25">
      <c r="A755" s="164" t="s">
        <v>874</v>
      </c>
      <c r="B755" s="170">
        <v>0</v>
      </c>
      <c r="C755" s="171">
        <v>0</v>
      </c>
      <c r="D755" s="167">
        <f t="shared" si="22"/>
        <v>0</v>
      </c>
      <c r="E755" s="168" t="str">
        <f t="shared" si="23"/>
        <v/>
      </c>
    </row>
    <row r="756" spans="1:5" s="7" customFormat="1" ht="14.25">
      <c r="A756" s="164" t="s">
        <v>875</v>
      </c>
      <c r="B756" s="170"/>
      <c r="C756" s="171"/>
      <c r="D756" s="167">
        <f t="shared" si="22"/>
        <v>0</v>
      </c>
      <c r="E756" s="168" t="str">
        <f t="shared" si="23"/>
        <v/>
      </c>
    </row>
    <row r="757" spans="1:5" s="7" customFormat="1" ht="13.15" customHeight="1">
      <c r="A757" s="164" t="s">
        <v>876</v>
      </c>
      <c r="B757" s="170"/>
      <c r="C757" s="171"/>
      <c r="D757" s="167">
        <f t="shared" si="22"/>
        <v>0</v>
      </c>
      <c r="E757" s="168" t="str">
        <f t="shared" si="23"/>
        <v/>
      </c>
    </row>
    <row r="758" spans="1:5" s="7" customFormat="1" ht="13.15" customHeight="1">
      <c r="A758" s="164" t="s">
        <v>877</v>
      </c>
      <c r="B758" s="169"/>
      <c r="C758" s="172"/>
      <c r="D758" s="167">
        <f t="shared" si="22"/>
        <v>0</v>
      </c>
      <c r="E758" s="168" t="str">
        <f t="shared" si="23"/>
        <v/>
      </c>
    </row>
    <row r="759" spans="1:5" s="7" customFormat="1" ht="13.15" customHeight="1">
      <c r="A759" s="164" t="s">
        <v>878</v>
      </c>
      <c r="B759" s="169"/>
      <c r="C759" s="172"/>
      <c r="D759" s="167">
        <f t="shared" si="22"/>
        <v>0</v>
      </c>
      <c r="E759" s="168" t="str">
        <f t="shared" si="23"/>
        <v/>
      </c>
    </row>
    <row r="760" spans="1:5" s="7" customFormat="1" ht="13.15" customHeight="1">
      <c r="A760" s="164" t="s">
        <v>467</v>
      </c>
      <c r="B760" s="169">
        <f>SUM(B761,B762,B763,B764,B765,B766,B767,B768,B769,B770)</f>
        <v>0</v>
      </c>
      <c r="C760" s="172">
        <f>SUM(C761,C762,C763,C764,C765,C766,C767,C768,C769,C770)</f>
        <v>0</v>
      </c>
      <c r="D760" s="167">
        <f t="shared" si="22"/>
        <v>0</v>
      </c>
      <c r="E760" s="168" t="str">
        <f t="shared" si="23"/>
        <v/>
      </c>
    </row>
    <row r="761" spans="1:5" s="7" customFormat="1" ht="13.15" customHeight="1">
      <c r="A761" s="164" t="s">
        <v>51</v>
      </c>
      <c r="B761" s="170"/>
      <c r="C761" s="171"/>
      <c r="D761" s="167">
        <f t="shared" si="22"/>
        <v>0</v>
      </c>
      <c r="E761" s="168" t="str">
        <f t="shared" si="23"/>
        <v/>
      </c>
    </row>
    <row r="762" spans="1:5" s="7" customFormat="1" ht="13.15" customHeight="1">
      <c r="A762" s="164" t="s">
        <v>52</v>
      </c>
      <c r="B762" s="170"/>
      <c r="C762" s="171"/>
      <c r="D762" s="167">
        <f t="shared" si="22"/>
        <v>0</v>
      </c>
      <c r="E762" s="168" t="str">
        <f t="shared" si="23"/>
        <v/>
      </c>
    </row>
    <row r="763" spans="1:5" s="7" customFormat="1" ht="13.15" customHeight="1">
      <c r="A763" s="164" t="s">
        <v>53</v>
      </c>
      <c r="B763" s="170"/>
      <c r="C763" s="171"/>
      <c r="D763" s="167">
        <f t="shared" si="22"/>
        <v>0</v>
      </c>
      <c r="E763" s="168" t="str">
        <f t="shared" si="23"/>
        <v/>
      </c>
    </row>
    <row r="764" spans="1:5" s="7" customFormat="1" ht="13.15" customHeight="1">
      <c r="A764" s="164" t="s">
        <v>468</v>
      </c>
      <c r="B764" s="170"/>
      <c r="C764" s="171"/>
      <c r="D764" s="167">
        <f t="shared" si="22"/>
        <v>0</v>
      </c>
      <c r="E764" s="168" t="str">
        <f t="shared" si="23"/>
        <v/>
      </c>
    </row>
    <row r="765" spans="1:5" s="7" customFormat="1" ht="13.15" customHeight="1">
      <c r="A765" s="164" t="s">
        <v>469</v>
      </c>
      <c r="B765" s="170"/>
      <c r="C765" s="171"/>
      <c r="D765" s="167">
        <f t="shared" si="22"/>
        <v>0</v>
      </c>
      <c r="E765" s="168" t="str">
        <f t="shared" si="23"/>
        <v/>
      </c>
    </row>
    <row r="766" spans="1:5" s="7" customFormat="1" ht="13.15" customHeight="1">
      <c r="A766" s="164" t="s">
        <v>470</v>
      </c>
      <c r="B766" s="170"/>
      <c r="C766" s="171"/>
      <c r="D766" s="167">
        <f t="shared" si="22"/>
        <v>0</v>
      </c>
      <c r="E766" s="168" t="str">
        <f t="shared" si="23"/>
        <v/>
      </c>
    </row>
    <row r="767" spans="1:5" s="7" customFormat="1" ht="13.15" customHeight="1">
      <c r="A767" s="164" t="s">
        <v>90</v>
      </c>
      <c r="B767" s="170"/>
      <c r="C767" s="171"/>
      <c r="D767" s="167">
        <f t="shared" si="22"/>
        <v>0</v>
      </c>
      <c r="E767" s="168" t="str">
        <f t="shared" si="23"/>
        <v/>
      </c>
    </row>
    <row r="768" spans="1:5" s="7" customFormat="1" ht="13.15" customHeight="1">
      <c r="A768" s="164" t="s">
        <v>471</v>
      </c>
      <c r="B768" s="170"/>
      <c r="C768" s="171"/>
      <c r="D768" s="167">
        <f t="shared" si="22"/>
        <v>0</v>
      </c>
      <c r="E768" s="168" t="str">
        <f t="shared" si="23"/>
        <v/>
      </c>
    </row>
    <row r="769" spans="1:5" s="7" customFormat="1" ht="13.15" customHeight="1">
      <c r="A769" s="164" t="s">
        <v>60</v>
      </c>
      <c r="B769" s="170"/>
      <c r="C769" s="171"/>
      <c r="D769" s="167">
        <f t="shared" si="22"/>
        <v>0</v>
      </c>
      <c r="E769" s="168" t="str">
        <f t="shared" si="23"/>
        <v/>
      </c>
    </row>
    <row r="770" spans="1:5" s="7" customFormat="1" ht="13.15" customHeight="1">
      <c r="A770" s="164" t="s">
        <v>472</v>
      </c>
      <c r="B770" s="170"/>
      <c r="C770" s="171"/>
      <c r="D770" s="167">
        <f t="shared" si="22"/>
        <v>0</v>
      </c>
      <c r="E770" s="168" t="str">
        <f t="shared" si="23"/>
        <v/>
      </c>
    </row>
    <row r="771" spans="1:5" s="7" customFormat="1" ht="13.15" customHeight="1">
      <c r="A771" s="164" t="s">
        <v>879</v>
      </c>
      <c r="B771" s="170"/>
      <c r="C771" s="171"/>
      <c r="D771" s="167">
        <f t="shared" si="22"/>
        <v>0</v>
      </c>
      <c r="E771" s="168" t="str">
        <f t="shared" si="23"/>
        <v/>
      </c>
    </row>
    <row r="772" spans="1:5" s="7" customFormat="1" ht="13.15" customHeight="1">
      <c r="A772" s="164" t="s">
        <v>47</v>
      </c>
      <c r="B772" s="169">
        <f>SUM(B773,B784,B785,B788,B789,B790)</f>
        <v>2426</v>
      </c>
      <c r="C772" s="172">
        <f>SUM(C773,C784,C785,C788,C789,C790)</f>
        <v>3738</v>
      </c>
      <c r="D772" s="167">
        <f t="shared" si="22"/>
        <v>1312</v>
      </c>
      <c r="E772" s="168">
        <f t="shared" si="23"/>
        <v>54.080791426215988</v>
      </c>
    </row>
    <row r="773" spans="1:5" s="7" customFormat="1" ht="13.15" customHeight="1">
      <c r="A773" s="164" t="s">
        <v>473</v>
      </c>
      <c r="B773" s="169">
        <f>SUM(B774,B775,B776,B777,B778,B779,B780,B781,B782,B783)</f>
        <v>2426</v>
      </c>
      <c r="C773" s="172">
        <f>SUM(C774,C775,C776,C777,C778,C779,C780,C781,C782,C783)</f>
        <v>2443</v>
      </c>
      <c r="D773" s="167">
        <f t="shared" si="22"/>
        <v>17</v>
      </c>
      <c r="E773" s="168">
        <f t="shared" si="23"/>
        <v>0.70074196207749384</v>
      </c>
    </row>
    <row r="774" spans="1:5" s="7" customFormat="1" ht="13.15" customHeight="1">
      <c r="A774" s="164" t="s">
        <v>51</v>
      </c>
      <c r="B774" s="170">
        <v>111</v>
      </c>
      <c r="C774" s="171">
        <v>102</v>
      </c>
      <c r="D774" s="167">
        <f t="shared" si="22"/>
        <v>-9</v>
      </c>
      <c r="E774" s="168">
        <f t="shared" si="23"/>
        <v>-8.1081081081081088</v>
      </c>
    </row>
    <row r="775" spans="1:5" s="7" customFormat="1" ht="13.15" customHeight="1">
      <c r="A775" s="164" t="s">
        <v>52</v>
      </c>
      <c r="B775" s="170">
        <v>17</v>
      </c>
      <c r="C775" s="171">
        <v>15</v>
      </c>
      <c r="D775" s="167">
        <f t="shared" ref="D775:D838" si="24">C775-B775</f>
        <v>-2</v>
      </c>
      <c r="E775" s="168">
        <f t="shared" ref="E775:E838" si="25">IF(B775=0,"",D775/B775*100)</f>
        <v>-11.76470588235294</v>
      </c>
    </row>
    <row r="776" spans="1:5" s="7" customFormat="1" ht="13.15" customHeight="1">
      <c r="A776" s="164" t="s">
        <v>53</v>
      </c>
      <c r="B776" s="170"/>
      <c r="C776" s="171"/>
      <c r="D776" s="167">
        <f t="shared" si="24"/>
        <v>0</v>
      </c>
      <c r="E776" s="168" t="str">
        <f t="shared" si="25"/>
        <v/>
      </c>
    </row>
    <row r="777" spans="1:5" s="7" customFormat="1" ht="13.15" customHeight="1">
      <c r="A777" s="164" t="s">
        <v>474</v>
      </c>
      <c r="B777" s="170"/>
      <c r="C777" s="171"/>
      <c r="D777" s="167">
        <f t="shared" si="24"/>
        <v>0</v>
      </c>
      <c r="E777" s="168" t="str">
        <f t="shared" si="25"/>
        <v/>
      </c>
    </row>
    <row r="778" spans="1:5" s="7" customFormat="1" ht="13.15" customHeight="1">
      <c r="A778" s="164" t="s">
        <v>475</v>
      </c>
      <c r="B778" s="170"/>
      <c r="C778" s="171"/>
      <c r="D778" s="167">
        <f t="shared" si="24"/>
        <v>0</v>
      </c>
      <c r="E778" s="168" t="str">
        <f t="shared" si="25"/>
        <v/>
      </c>
    </row>
    <row r="779" spans="1:5" s="7" customFormat="1" ht="13.15" customHeight="1">
      <c r="A779" s="164" t="s">
        <v>476</v>
      </c>
      <c r="B779" s="170"/>
      <c r="C779" s="171"/>
      <c r="D779" s="167">
        <f t="shared" si="24"/>
        <v>0</v>
      </c>
      <c r="E779" s="168" t="str">
        <f t="shared" si="25"/>
        <v/>
      </c>
    </row>
    <row r="780" spans="1:5" s="7" customFormat="1" ht="13.15" customHeight="1">
      <c r="A780" s="164" t="s">
        <v>477</v>
      </c>
      <c r="B780" s="170"/>
      <c r="C780" s="171"/>
      <c r="D780" s="167">
        <f t="shared" si="24"/>
        <v>0</v>
      </c>
      <c r="E780" s="168" t="str">
        <f t="shared" si="25"/>
        <v/>
      </c>
    </row>
    <row r="781" spans="1:5" s="7" customFormat="1" ht="13.15" customHeight="1">
      <c r="A781" s="164" t="s">
        <v>478</v>
      </c>
      <c r="B781" s="170"/>
      <c r="C781" s="171"/>
      <c r="D781" s="167">
        <f t="shared" si="24"/>
        <v>0</v>
      </c>
      <c r="E781" s="168" t="str">
        <f t="shared" si="25"/>
        <v/>
      </c>
    </row>
    <row r="782" spans="1:5" s="7" customFormat="1" ht="13.15" customHeight="1">
      <c r="A782" s="164" t="s">
        <v>479</v>
      </c>
      <c r="B782" s="170"/>
      <c r="C782" s="171"/>
      <c r="D782" s="167">
        <f t="shared" si="24"/>
        <v>0</v>
      </c>
      <c r="E782" s="168" t="str">
        <f t="shared" si="25"/>
        <v/>
      </c>
    </row>
    <row r="783" spans="1:5" s="7" customFormat="1" ht="13.15" customHeight="1">
      <c r="A783" s="164" t="s">
        <v>480</v>
      </c>
      <c r="B783" s="170">
        <v>2298</v>
      </c>
      <c r="C783" s="171">
        <v>2326</v>
      </c>
      <c r="D783" s="167">
        <f t="shared" si="24"/>
        <v>28</v>
      </c>
      <c r="E783" s="168">
        <f t="shared" si="25"/>
        <v>1.2184508268059182</v>
      </c>
    </row>
    <row r="784" spans="1:5" s="7" customFormat="1" ht="13.15" customHeight="1">
      <c r="A784" s="164" t="s">
        <v>880</v>
      </c>
      <c r="B784" s="169"/>
      <c r="C784" s="172"/>
      <c r="D784" s="167">
        <f t="shared" si="24"/>
        <v>0</v>
      </c>
      <c r="E784" s="168" t="str">
        <f t="shared" si="25"/>
        <v/>
      </c>
    </row>
    <row r="785" spans="1:5" s="7" customFormat="1" ht="13.15" customHeight="1">
      <c r="A785" s="164" t="s">
        <v>481</v>
      </c>
      <c r="B785" s="169">
        <f>SUM(B786,B787)</f>
        <v>0</v>
      </c>
      <c r="C785" s="172">
        <f>SUM(C786,C787)</f>
        <v>1295</v>
      </c>
      <c r="D785" s="167">
        <f t="shared" si="24"/>
        <v>1295</v>
      </c>
      <c r="E785" s="168" t="str">
        <f t="shared" si="25"/>
        <v/>
      </c>
    </row>
    <row r="786" spans="1:5" s="7" customFormat="1" ht="13.15" customHeight="1">
      <c r="A786" s="164" t="s">
        <v>482</v>
      </c>
      <c r="B786" s="170"/>
      <c r="C786" s="171"/>
      <c r="D786" s="167">
        <f t="shared" si="24"/>
        <v>0</v>
      </c>
      <c r="E786" s="168" t="str">
        <f t="shared" si="25"/>
        <v/>
      </c>
    </row>
    <row r="787" spans="1:5" s="7" customFormat="1" ht="13.15" customHeight="1">
      <c r="A787" s="164" t="s">
        <v>483</v>
      </c>
      <c r="B787" s="170">
        <v>0</v>
      </c>
      <c r="C787" s="171">
        <v>1295</v>
      </c>
      <c r="D787" s="167">
        <f t="shared" si="24"/>
        <v>1295</v>
      </c>
      <c r="E787" s="168" t="str">
        <f t="shared" si="25"/>
        <v/>
      </c>
    </row>
    <row r="788" spans="1:5" s="7" customFormat="1" ht="13.15" customHeight="1">
      <c r="A788" s="164" t="s">
        <v>881</v>
      </c>
      <c r="B788" s="169"/>
      <c r="C788" s="172"/>
      <c r="D788" s="167">
        <f t="shared" si="24"/>
        <v>0</v>
      </c>
      <c r="E788" s="168" t="str">
        <f t="shared" si="25"/>
        <v/>
      </c>
    </row>
    <row r="789" spans="1:5" s="7" customFormat="1" ht="13.15" customHeight="1">
      <c r="A789" s="164" t="s">
        <v>882</v>
      </c>
      <c r="B789" s="169"/>
      <c r="C789" s="172"/>
      <c r="D789" s="167">
        <f t="shared" si="24"/>
        <v>0</v>
      </c>
      <c r="E789" s="168" t="str">
        <f t="shared" si="25"/>
        <v/>
      </c>
    </row>
    <row r="790" spans="1:5" s="7" customFormat="1" ht="13.15" customHeight="1">
      <c r="A790" s="164" t="s">
        <v>883</v>
      </c>
      <c r="B790" s="169"/>
      <c r="C790" s="172"/>
      <c r="D790" s="167">
        <f t="shared" si="24"/>
        <v>0</v>
      </c>
      <c r="E790" s="168" t="str">
        <f t="shared" si="25"/>
        <v/>
      </c>
    </row>
    <row r="791" spans="1:5" s="7" customFormat="1" ht="13.15" customHeight="1">
      <c r="A791" s="164" t="s">
        <v>884</v>
      </c>
      <c r="B791" s="169">
        <f>SUM(B792,B818,B840,B868,B879,B886,B892,B895)</f>
        <v>2990</v>
      </c>
      <c r="C791" s="173">
        <f>SUM(C792,C818,C840,C868,C879,C886,C892,C895)</f>
        <v>2715</v>
      </c>
      <c r="D791" s="167">
        <f t="shared" si="24"/>
        <v>-275</v>
      </c>
      <c r="E791" s="168">
        <f t="shared" si="25"/>
        <v>-9.1973244147157178</v>
      </c>
    </row>
    <row r="792" spans="1:5" s="7" customFormat="1" ht="13.15" customHeight="1">
      <c r="A792" s="164" t="s">
        <v>885</v>
      </c>
      <c r="B792" s="169">
        <f>SUM(B793,B794,B795,B796,B797,B798,B799,B800,B801,B802,B803,B804,B805,B806,B807,B808,B809,B810,B811,B812,B813,B814,B815,B816,B817)</f>
        <v>876</v>
      </c>
      <c r="C792" s="172">
        <f>SUM(C793,C794,C795,C796,C797,C798,C799,C800,C801,C802,C803,C804,C805,C806,C807,C808,C809,C810,C811,C812,C813,C814,C815,C816,C817)</f>
        <v>850</v>
      </c>
      <c r="D792" s="167">
        <f t="shared" si="24"/>
        <v>-26</v>
      </c>
      <c r="E792" s="168">
        <f t="shared" si="25"/>
        <v>-2.968036529680365</v>
      </c>
    </row>
    <row r="793" spans="1:5" s="7" customFormat="1" ht="13.15" customHeight="1">
      <c r="A793" s="164" t="s">
        <v>51</v>
      </c>
      <c r="B793" s="170">
        <v>138</v>
      </c>
      <c r="C793" s="171">
        <v>118</v>
      </c>
      <c r="D793" s="167">
        <f t="shared" si="24"/>
        <v>-20</v>
      </c>
      <c r="E793" s="168">
        <f t="shared" si="25"/>
        <v>-14.492753623188406</v>
      </c>
    </row>
    <row r="794" spans="1:5" s="7" customFormat="1" ht="13.15" customHeight="1">
      <c r="A794" s="164" t="s">
        <v>52</v>
      </c>
      <c r="B794" s="170">
        <v>40</v>
      </c>
      <c r="C794" s="171">
        <v>40</v>
      </c>
      <c r="D794" s="167">
        <f t="shared" si="24"/>
        <v>0</v>
      </c>
      <c r="E794" s="168">
        <f t="shared" si="25"/>
        <v>0</v>
      </c>
    </row>
    <row r="795" spans="1:5" s="7" customFormat="1" ht="13.15" customHeight="1">
      <c r="A795" s="164" t="s">
        <v>53</v>
      </c>
      <c r="B795" s="170"/>
      <c r="C795" s="171"/>
      <c r="D795" s="167">
        <f t="shared" si="24"/>
        <v>0</v>
      </c>
      <c r="E795" s="168" t="str">
        <f t="shared" si="25"/>
        <v/>
      </c>
    </row>
    <row r="796" spans="1:5" s="7" customFormat="1" ht="13.15" customHeight="1">
      <c r="A796" s="164" t="s">
        <v>60</v>
      </c>
      <c r="B796" s="170">
        <f>707-97</f>
        <v>610</v>
      </c>
      <c r="C796" s="171">
        <v>583</v>
      </c>
      <c r="D796" s="167">
        <f t="shared" si="24"/>
        <v>-27</v>
      </c>
      <c r="E796" s="168">
        <f t="shared" si="25"/>
        <v>-4.4262295081967213</v>
      </c>
    </row>
    <row r="797" spans="1:5" s="7" customFormat="1" ht="13.15" customHeight="1">
      <c r="A797" s="164" t="s">
        <v>484</v>
      </c>
      <c r="B797" s="170"/>
      <c r="C797" s="171"/>
      <c r="D797" s="167">
        <f t="shared" si="24"/>
        <v>0</v>
      </c>
      <c r="E797" s="168" t="str">
        <f t="shared" si="25"/>
        <v/>
      </c>
    </row>
    <row r="798" spans="1:5" s="7" customFormat="1" ht="13.15" customHeight="1">
      <c r="A798" s="164" t="s">
        <v>485</v>
      </c>
      <c r="B798" s="170"/>
      <c r="C798" s="171"/>
      <c r="D798" s="167">
        <f t="shared" si="24"/>
        <v>0</v>
      </c>
      <c r="E798" s="168" t="str">
        <f t="shared" si="25"/>
        <v/>
      </c>
    </row>
    <row r="799" spans="1:5" s="7" customFormat="1" ht="13.15" customHeight="1">
      <c r="A799" s="164" t="s">
        <v>486</v>
      </c>
      <c r="B799" s="170">
        <v>29</v>
      </c>
      <c r="C799" s="171">
        <v>29</v>
      </c>
      <c r="D799" s="167">
        <f t="shared" si="24"/>
        <v>0</v>
      </c>
      <c r="E799" s="168">
        <f t="shared" si="25"/>
        <v>0</v>
      </c>
    </row>
    <row r="800" spans="1:5" s="7" customFormat="1" ht="13.15" customHeight="1">
      <c r="A800" s="164" t="s">
        <v>487</v>
      </c>
      <c r="B800" s="170"/>
      <c r="C800" s="171">
        <v>15</v>
      </c>
      <c r="D800" s="167">
        <f t="shared" si="24"/>
        <v>15</v>
      </c>
      <c r="E800" s="168" t="str">
        <f t="shared" si="25"/>
        <v/>
      </c>
    </row>
    <row r="801" spans="1:5" s="7" customFormat="1" ht="13.15" customHeight="1">
      <c r="A801" s="164" t="s">
        <v>488</v>
      </c>
      <c r="B801" s="170"/>
      <c r="C801" s="171"/>
      <c r="D801" s="167">
        <f t="shared" si="24"/>
        <v>0</v>
      </c>
      <c r="E801" s="168" t="str">
        <f t="shared" si="25"/>
        <v/>
      </c>
    </row>
    <row r="802" spans="1:5" s="7" customFormat="1" ht="13.15" customHeight="1">
      <c r="A802" s="164" t="s">
        <v>489</v>
      </c>
      <c r="B802" s="170">
        <v>30</v>
      </c>
      <c r="C802" s="171">
        <v>39</v>
      </c>
      <c r="D802" s="167">
        <f t="shared" si="24"/>
        <v>9</v>
      </c>
      <c r="E802" s="168">
        <f t="shared" si="25"/>
        <v>30</v>
      </c>
    </row>
    <row r="803" spans="1:5" s="7" customFormat="1" ht="13.15" customHeight="1">
      <c r="A803" s="164" t="s">
        <v>886</v>
      </c>
      <c r="B803" s="170">
        <v>9</v>
      </c>
      <c r="C803" s="171">
        <v>6</v>
      </c>
      <c r="D803" s="167">
        <f t="shared" si="24"/>
        <v>-3</v>
      </c>
      <c r="E803" s="168">
        <f t="shared" si="25"/>
        <v>-33.333333333333329</v>
      </c>
    </row>
    <row r="804" spans="1:5" s="7" customFormat="1" ht="13.15" customHeight="1">
      <c r="A804" s="164" t="s">
        <v>490</v>
      </c>
      <c r="B804" s="170"/>
      <c r="C804" s="171"/>
      <c r="D804" s="167">
        <f t="shared" si="24"/>
        <v>0</v>
      </c>
      <c r="E804" s="168" t="str">
        <f t="shared" si="25"/>
        <v/>
      </c>
    </row>
    <row r="805" spans="1:5" s="7" customFormat="1" ht="13.15" customHeight="1">
      <c r="A805" s="164" t="s">
        <v>491</v>
      </c>
      <c r="B805" s="170">
        <v>0</v>
      </c>
      <c r="C805" s="171">
        <v>0</v>
      </c>
      <c r="D805" s="167">
        <f t="shared" si="24"/>
        <v>0</v>
      </c>
      <c r="E805" s="168" t="str">
        <f t="shared" si="25"/>
        <v/>
      </c>
    </row>
    <row r="806" spans="1:5" s="7" customFormat="1" ht="13.15" customHeight="1">
      <c r="A806" s="164" t="s">
        <v>492</v>
      </c>
      <c r="B806" s="170"/>
      <c r="C806" s="171"/>
      <c r="D806" s="167">
        <f t="shared" si="24"/>
        <v>0</v>
      </c>
      <c r="E806" s="168" t="str">
        <f t="shared" si="25"/>
        <v/>
      </c>
    </row>
    <row r="807" spans="1:5" s="7" customFormat="1" ht="13.15" customHeight="1">
      <c r="A807" s="164" t="s">
        <v>493</v>
      </c>
      <c r="B807" s="170"/>
      <c r="C807" s="171"/>
      <c r="D807" s="167">
        <f t="shared" si="24"/>
        <v>0</v>
      </c>
      <c r="E807" s="168" t="str">
        <f t="shared" si="25"/>
        <v/>
      </c>
    </row>
    <row r="808" spans="1:5" s="7" customFormat="1" ht="13.15" customHeight="1">
      <c r="A808" s="164" t="s">
        <v>887</v>
      </c>
      <c r="B808" s="170">
        <v>0</v>
      </c>
      <c r="C808" s="171">
        <v>0</v>
      </c>
      <c r="D808" s="167">
        <f t="shared" si="24"/>
        <v>0</v>
      </c>
      <c r="E808" s="168" t="str">
        <f t="shared" si="25"/>
        <v/>
      </c>
    </row>
    <row r="809" spans="1:5" s="7" customFormat="1" ht="13.15" customHeight="1">
      <c r="A809" s="164" t="s">
        <v>888</v>
      </c>
      <c r="B809" s="170"/>
      <c r="C809" s="171"/>
      <c r="D809" s="167">
        <f t="shared" si="24"/>
        <v>0</v>
      </c>
      <c r="E809" s="168" t="str">
        <f t="shared" si="25"/>
        <v/>
      </c>
    </row>
    <row r="810" spans="1:5" s="7" customFormat="1" ht="13.15" customHeight="1">
      <c r="A810" s="164" t="s">
        <v>889</v>
      </c>
      <c r="B810" s="170"/>
      <c r="C810" s="171"/>
      <c r="D810" s="167">
        <f t="shared" si="24"/>
        <v>0</v>
      </c>
      <c r="E810" s="168" t="str">
        <f t="shared" si="25"/>
        <v/>
      </c>
    </row>
    <row r="811" spans="1:5" s="7" customFormat="1" ht="13.15" customHeight="1">
      <c r="A811" s="164" t="s">
        <v>890</v>
      </c>
      <c r="B811" s="170"/>
      <c r="C811" s="171"/>
      <c r="D811" s="167">
        <f t="shared" si="24"/>
        <v>0</v>
      </c>
      <c r="E811" s="168" t="str">
        <f t="shared" si="25"/>
        <v/>
      </c>
    </row>
    <row r="812" spans="1:5" s="7" customFormat="1" ht="13.15" customHeight="1">
      <c r="A812" s="164" t="s">
        <v>494</v>
      </c>
      <c r="B812" s="170"/>
      <c r="C812" s="171"/>
      <c r="D812" s="167">
        <f t="shared" si="24"/>
        <v>0</v>
      </c>
      <c r="E812" s="168" t="str">
        <f t="shared" si="25"/>
        <v/>
      </c>
    </row>
    <row r="813" spans="1:5" s="7" customFormat="1" ht="13.15" customHeight="1">
      <c r="A813" s="164" t="s">
        <v>891</v>
      </c>
      <c r="B813" s="170"/>
      <c r="C813" s="171"/>
      <c r="D813" s="167">
        <f t="shared" si="24"/>
        <v>0</v>
      </c>
      <c r="E813" s="168" t="str">
        <f t="shared" si="25"/>
        <v/>
      </c>
    </row>
    <row r="814" spans="1:5" s="7" customFormat="1" ht="13.15" customHeight="1">
      <c r="A814" s="164" t="s">
        <v>892</v>
      </c>
      <c r="B814" s="170"/>
      <c r="C814" s="171"/>
      <c r="D814" s="167">
        <f t="shared" si="24"/>
        <v>0</v>
      </c>
      <c r="E814" s="168" t="str">
        <f t="shared" si="25"/>
        <v/>
      </c>
    </row>
    <row r="815" spans="1:5" s="7" customFormat="1" ht="13.15" customHeight="1">
      <c r="A815" s="164" t="s">
        <v>495</v>
      </c>
      <c r="B815" s="170"/>
      <c r="C815" s="171"/>
      <c r="D815" s="167">
        <f t="shared" si="24"/>
        <v>0</v>
      </c>
      <c r="E815" s="168" t="str">
        <f t="shared" si="25"/>
        <v/>
      </c>
    </row>
    <row r="816" spans="1:5" s="7" customFormat="1" ht="13.15" customHeight="1">
      <c r="A816" s="164" t="s">
        <v>1217</v>
      </c>
      <c r="B816" s="170">
        <v>20</v>
      </c>
      <c r="C816" s="171">
        <v>20</v>
      </c>
      <c r="D816" s="167">
        <f t="shared" si="24"/>
        <v>0</v>
      </c>
      <c r="E816" s="168">
        <f t="shared" si="25"/>
        <v>0</v>
      </c>
    </row>
    <row r="817" spans="1:5" s="7" customFormat="1" ht="13.15" customHeight="1">
      <c r="A817" s="164" t="s">
        <v>893</v>
      </c>
      <c r="B817" s="170">
        <v>0</v>
      </c>
      <c r="C817" s="171">
        <v>0</v>
      </c>
      <c r="D817" s="167">
        <f t="shared" si="24"/>
        <v>0</v>
      </c>
      <c r="E817" s="168" t="str">
        <f t="shared" si="25"/>
        <v/>
      </c>
    </row>
    <row r="818" spans="1:5" s="7" customFormat="1" ht="13.15" customHeight="1">
      <c r="A818" s="164" t="s">
        <v>894</v>
      </c>
      <c r="B818" s="169">
        <f>SUM(B819,B820,B821,B822,B823,B824,B825,B826,B827,B828,B829,B830,B831,B832,B833,B834,B835,B836,B837,B838,B839)</f>
        <v>0</v>
      </c>
      <c r="C818" s="172">
        <f>SUM(C819,C820,C821,C822,C823,C824,C825,C826,C827,C828,C829,C830,C831,C832,C833,C834,C835,C836,C837,C838,C839)</f>
        <v>0</v>
      </c>
      <c r="D818" s="167">
        <f t="shared" si="24"/>
        <v>0</v>
      </c>
      <c r="E818" s="168" t="str">
        <f t="shared" si="25"/>
        <v/>
      </c>
    </row>
    <row r="819" spans="1:5" s="7" customFormat="1" ht="13.15" customHeight="1">
      <c r="A819" s="164" t="s">
        <v>51</v>
      </c>
      <c r="B819" s="170"/>
      <c r="C819" s="171"/>
      <c r="D819" s="167">
        <f t="shared" si="24"/>
        <v>0</v>
      </c>
      <c r="E819" s="168" t="str">
        <f t="shared" si="25"/>
        <v/>
      </c>
    </row>
    <row r="820" spans="1:5" s="7" customFormat="1" ht="13.15" customHeight="1">
      <c r="A820" s="164" t="s">
        <v>52</v>
      </c>
      <c r="B820" s="170"/>
      <c r="C820" s="171"/>
      <c r="D820" s="167">
        <f t="shared" si="24"/>
        <v>0</v>
      </c>
      <c r="E820" s="168" t="str">
        <f t="shared" si="25"/>
        <v/>
      </c>
    </row>
    <row r="821" spans="1:5" s="7" customFormat="1" ht="13.15" customHeight="1">
      <c r="A821" s="164" t="s">
        <v>53</v>
      </c>
      <c r="B821" s="170"/>
      <c r="C821" s="171"/>
      <c r="D821" s="167">
        <f t="shared" si="24"/>
        <v>0</v>
      </c>
      <c r="E821" s="168" t="str">
        <f t="shared" si="25"/>
        <v/>
      </c>
    </row>
    <row r="822" spans="1:5" s="7" customFormat="1" ht="13.15" customHeight="1">
      <c r="A822" s="164" t="s">
        <v>895</v>
      </c>
      <c r="B822" s="170"/>
      <c r="C822" s="171"/>
      <c r="D822" s="167">
        <f t="shared" si="24"/>
        <v>0</v>
      </c>
      <c r="E822" s="168" t="str">
        <f t="shared" si="25"/>
        <v/>
      </c>
    </row>
    <row r="823" spans="1:5" s="7" customFormat="1" ht="13.15" customHeight="1">
      <c r="A823" s="164" t="s">
        <v>896</v>
      </c>
      <c r="B823" s="170"/>
      <c r="C823" s="171"/>
      <c r="D823" s="167">
        <f t="shared" si="24"/>
        <v>0</v>
      </c>
      <c r="E823" s="168" t="str">
        <f t="shared" si="25"/>
        <v/>
      </c>
    </row>
    <row r="824" spans="1:5" s="7" customFormat="1" ht="13.15" customHeight="1">
      <c r="A824" s="164" t="s">
        <v>897</v>
      </c>
      <c r="B824" s="170"/>
      <c r="C824" s="171"/>
      <c r="D824" s="167">
        <f t="shared" si="24"/>
        <v>0</v>
      </c>
      <c r="E824" s="168" t="str">
        <f t="shared" si="25"/>
        <v/>
      </c>
    </row>
    <row r="825" spans="1:5" s="7" customFormat="1" ht="13.15" customHeight="1">
      <c r="A825" s="164" t="s">
        <v>496</v>
      </c>
      <c r="B825" s="170"/>
      <c r="C825" s="171"/>
      <c r="D825" s="167">
        <f t="shared" si="24"/>
        <v>0</v>
      </c>
      <c r="E825" s="168" t="str">
        <f t="shared" si="25"/>
        <v/>
      </c>
    </row>
    <row r="826" spans="1:5" s="7" customFormat="1" ht="13.15" customHeight="1">
      <c r="A826" s="164" t="s">
        <v>497</v>
      </c>
      <c r="B826" s="170">
        <v>0</v>
      </c>
      <c r="C826" s="171">
        <v>0</v>
      </c>
      <c r="D826" s="167">
        <f t="shared" si="24"/>
        <v>0</v>
      </c>
      <c r="E826" s="168" t="str">
        <f t="shared" si="25"/>
        <v/>
      </c>
    </row>
    <row r="827" spans="1:5" s="7" customFormat="1" ht="13.15" customHeight="1">
      <c r="A827" s="164" t="s">
        <v>498</v>
      </c>
      <c r="B827" s="170"/>
      <c r="C827" s="171"/>
      <c r="D827" s="167">
        <f t="shared" si="24"/>
        <v>0</v>
      </c>
      <c r="E827" s="168" t="str">
        <f t="shared" si="25"/>
        <v/>
      </c>
    </row>
    <row r="828" spans="1:5" s="7" customFormat="1" ht="13.15" customHeight="1">
      <c r="A828" s="164" t="s">
        <v>499</v>
      </c>
      <c r="B828" s="170"/>
      <c r="C828" s="171"/>
      <c r="D828" s="167">
        <f t="shared" si="24"/>
        <v>0</v>
      </c>
      <c r="E828" s="168" t="str">
        <f t="shared" si="25"/>
        <v/>
      </c>
    </row>
    <row r="829" spans="1:5" s="7" customFormat="1" ht="13.15" customHeight="1">
      <c r="A829" s="164" t="s">
        <v>898</v>
      </c>
      <c r="B829" s="170"/>
      <c r="C829" s="171"/>
      <c r="D829" s="167">
        <f t="shared" si="24"/>
        <v>0</v>
      </c>
      <c r="E829" s="168" t="str">
        <f t="shared" si="25"/>
        <v/>
      </c>
    </row>
    <row r="830" spans="1:5" s="7" customFormat="1" ht="13.15" customHeight="1">
      <c r="A830" s="164" t="s">
        <v>500</v>
      </c>
      <c r="B830" s="170"/>
      <c r="C830" s="171"/>
      <c r="D830" s="167">
        <f t="shared" si="24"/>
        <v>0</v>
      </c>
      <c r="E830" s="168" t="str">
        <f t="shared" si="25"/>
        <v/>
      </c>
    </row>
    <row r="831" spans="1:5" s="7" customFormat="1" ht="13.15" customHeight="1">
      <c r="A831" s="164" t="s">
        <v>899</v>
      </c>
      <c r="B831" s="170"/>
      <c r="C831" s="171"/>
      <c r="D831" s="167">
        <f t="shared" si="24"/>
        <v>0</v>
      </c>
      <c r="E831" s="168" t="str">
        <f t="shared" si="25"/>
        <v/>
      </c>
    </row>
    <row r="832" spans="1:5" s="7" customFormat="1" ht="13.15" customHeight="1">
      <c r="A832" s="164" t="s">
        <v>900</v>
      </c>
      <c r="B832" s="170"/>
      <c r="C832" s="171"/>
      <c r="D832" s="167">
        <f t="shared" si="24"/>
        <v>0</v>
      </c>
      <c r="E832" s="168" t="str">
        <f t="shared" si="25"/>
        <v/>
      </c>
    </row>
    <row r="833" spans="1:5" s="7" customFormat="1" ht="13.15" customHeight="1">
      <c r="A833" s="164" t="s">
        <v>501</v>
      </c>
      <c r="B833" s="170"/>
      <c r="C833" s="171"/>
      <c r="D833" s="167">
        <f t="shared" si="24"/>
        <v>0</v>
      </c>
      <c r="E833" s="168" t="str">
        <f t="shared" si="25"/>
        <v/>
      </c>
    </row>
    <row r="834" spans="1:5" s="7" customFormat="1" ht="13.15" customHeight="1">
      <c r="A834" s="164" t="s">
        <v>502</v>
      </c>
      <c r="B834" s="170"/>
      <c r="C834" s="171"/>
      <c r="D834" s="167">
        <f t="shared" si="24"/>
        <v>0</v>
      </c>
      <c r="E834" s="168" t="str">
        <f t="shared" si="25"/>
        <v/>
      </c>
    </row>
    <row r="835" spans="1:5" s="7" customFormat="1" ht="13.15" customHeight="1">
      <c r="A835" s="164" t="s">
        <v>901</v>
      </c>
      <c r="B835" s="170"/>
      <c r="C835" s="171"/>
      <c r="D835" s="167">
        <f t="shared" si="24"/>
        <v>0</v>
      </c>
      <c r="E835" s="168" t="str">
        <f t="shared" si="25"/>
        <v/>
      </c>
    </row>
    <row r="836" spans="1:5" s="7" customFormat="1" ht="13.15" customHeight="1">
      <c r="A836" s="164" t="s">
        <v>902</v>
      </c>
      <c r="B836" s="170"/>
      <c r="C836" s="171"/>
      <c r="D836" s="167">
        <f t="shared" si="24"/>
        <v>0</v>
      </c>
      <c r="E836" s="168" t="str">
        <f t="shared" si="25"/>
        <v/>
      </c>
    </row>
    <row r="837" spans="1:5" s="7" customFormat="1" ht="13.15" customHeight="1">
      <c r="A837" s="164" t="s">
        <v>903</v>
      </c>
      <c r="B837" s="170"/>
      <c r="C837" s="171"/>
      <c r="D837" s="167">
        <f t="shared" si="24"/>
        <v>0</v>
      </c>
      <c r="E837" s="168" t="str">
        <f t="shared" si="25"/>
        <v/>
      </c>
    </row>
    <row r="838" spans="1:5" s="7" customFormat="1" ht="13.15" customHeight="1">
      <c r="A838" s="164" t="s">
        <v>886</v>
      </c>
      <c r="B838" s="170"/>
      <c r="C838" s="171"/>
      <c r="D838" s="167">
        <f t="shared" si="24"/>
        <v>0</v>
      </c>
      <c r="E838" s="168" t="str">
        <f t="shared" si="25"/>
        <v/>
      </c>
    </row>
    <row r="839" spans="1:5" s="7" customFormat="1" ht="13.15" customHeight="1">
      <c r="A839" s="164" t="s">
        <v>904</v>
      </c>
      <c r="B839" s="170">
        <v>0</v>
      </c>
      <c r="C839" s="171">
        <v>0</v>
      </c>
      <c r="D839" s="167">
        <f t="shared" ref="D839:D902" si="26">C839-B839</f>
        <v>0</v>
      </c>
      <c r="E839" s="168" t="str">
        <f t="shared" ref="E839:E902" si="27">IF(B839=0,"",D839/B839*100)</f>
        <v/>
      </c>
    </row>
    <row r="840" spans="1:5" s="7" customFormat="1" ht="13.15" customHeight="1">
      <c r="A840" s="164" t="s">
        <v>503</v>
      </c>
      <c r="B840" s="169">
        <f>SUM(B841,B842,B843,B844,B845,B846,B847,B848,B849,B850,B851,B852,B853,B854,B855,B856,B857,B858,B859,B860,B861,B862,B863,B864,B865,B866,B867)</f>
        <v>611</v>
      </c>
      <c r="C840" s="172">
        <f>SUM(C841,C842,C843,C844,C845,C846,C847,C848,C849,C850,C851,C852,C853,C854,C855,C856,C857,C858,C859,C860,C861,C862,C863,C864,C865,C866,C867)</f>
        <v>617</v>
      </c>
      <c r="D840" s="167">
        <f t="shared" si="26"/>
        <v>6</v>
      </c>
      <c r="E840" s="168">
        <f t="shared" si="27"/>
        <v>0.98199672667757776</v>
      </c>
    </row>
    <row r="841" spans="1:5" s="7" customFormat="1" ht="13.15" customHeight="1">
      <c r="A841" s="164" t="s">
        <v>51</v>
      </c>
      <c r="B841" s="170">
        <v>77</v>
      </c>
      <c r="C841" s="171">
        <v>83</v>
      </c>
      <c r="D841" s="167">
        <f t="shared" si="26"/>
        <v>6</v>
      </c>
      <c r="E841" s="168">
        <f t="shared" si="27"/>
        <v>7.7922077922077921</v>
      </c>
    </row>
    <row r="842" spans="1:5" s="7" customFormat="1" ht="13.15" customHeight="1">
      <c r="A842" s="164" t="s">
        <v>52</v>
      </c>
      <c r="B842" s="170">
        <v>9</v>
      </c>
      <c r="C842" s="171">
        <v>2</v>
      </c>
      <c r="D842" s="167">
        <f t="shared" si="26"/>
        <v>-7</v>
      </c>
      <c r="E842" s="168">
        <f t="shared" si="27"/>
        <v>-77.777777777777786</v>
      </c>
    </row>
    <row r="843" spans="1:5" s="7" customFormat="1" ht="13.15" customHeight="1">
      <c r="A843" s="164" t="s">
        <v>53</v>
      </c>
      <c r="B843" s="170"/>
      <c r="C843" s="171"/>
      <c r="D843" s="167">
        <f t="shared" si="26"/>
        <v>0</v>
      </c>
      <c r="E843" s="168" t="str">
        <f t="shared" si="27"/>
        <v/>
      </c>
    </row>
    <row r="844" spans="1:5" s="7" customFormat="1" ht="12" customHeight="1">
      <c r="A844" s="164" t="s">
        <v>504</v>
      </c>
      <c r="B844" s="170">
        <v>4</v>
      </c>
      <c r="C844" s="171">
        <v>7</v>
      </c>
      <c r="D844" s="167">
        <f t="shared" si="26"/>
        <v>3</v>
      </c>
      <c r="E844" s="168">
        <f t="shared" si="27"/>
        <v>75</v>
      </c>
    </row>
    <row r="845" spans="1:5" s="7" customFormat="1" ht="13.15" customHeight="1">
      <c r="A845" s="164" t="s">
        <v>505</v>
      </c>
      <c r="B845" s="170"/>
      <c r="C845" s="171"/>
      <c r="D845" s="167">
        <f t="shared" si="26"/>
        <v>0</v>
      </c>
      <c r="E845" s="168" t="str">
        <f t="shared" si="27"/>
        <v/>
      </c>
    </row>
    <row r="846" spans="1:5" s="7" customFormat="1" ht="13.15" customHeight="1">
      <c r="A846" s="164" t="s">
        <v>506</v>
      </c>
      <c r="B846" s="170"/>
      <c r="C846" s="171"/>
      <c r="D846" s="167">
        <f t="shared" si="26"/>
        <v>0</v>
      </c>
      <c r="E846" s="168" t="str">
        <f t="shared" si="27"/>
        <v/>
      </c>
    </row>
    <row r="847" spans="1:5" s="7" customFormat="1" ht="13.15" customHeight="1">
      <c r="A847" s="164" t="s">
        <v>507</v>
      </c>
      <c r="B847" s="170"/>
      <c r="C847" s="171"/>
      <c r="D847" s="167">
        <f t="shared" si="26"/>
        <v>0</v>
      </c>
      <c r="E847" s="168" t="str">
        <f t="shared" si="27"/>
        <v/>
      </c>
    </row>
    <row r="848" spans="1:5" s="7" customFormat="1" ht="13.15" customHeight="1">
      <c r="A848" s="164" t="s">
        <v>508</v>
      </c>
      <c r="B848" s="170"/>
      <c r="C848" s="171"/>
      <c r="D848" s="167">
        <f t="shared" si="26"/>
        <v>0</v>
      </c>
      <c r="E848" s="168" t="str">
        <f t="shared" si="27"/>
        <v/>
      </c>
    </row>
    <row r="849" spans="1:5" s="7" customFormat="1" ht="13.15" customHeight="1">
      <c r="A849" s="164" t="s">
        <v>509</v>
      </c>
      <c r="B849" s="170"/>
      <c r="C849" s="171"/>
      <c r="D849" s="167">
        <f t="shared" si="26"/>
        <v>0</v>
      </c>
      <c r="E849" s="168" t="str">
        <f t="shared" si="27"/>
        <v/>
      </c>
    </row>
    <row r="850" spans="1:5" s="7" customFormat="1" ht="13.15" customHeight="1">
      <c r="A850" s="164" t="s">
        <v>905</v>
      </c>
      <c r="B850" s="170"/>
      <c r="C850" s="171"/>
      <c r="D850" s="167">
        <f t="shared" si="26"/>
        <v>0</v>
      </c>
      <c r="E850" s="168" t="str">
        <f t="shared" si="27"/>
        <v/>
      </c>
    </row>
    <row r="851" spans="1:5" s="7" customFormat="1" ht="13.15" customHeight="1">
      <c r="A851" s="164" t="s">
        <v>510</v>
      </c>
      <c r="B851" s="170"/>
      <c r="C851" s="171"/>
      <c r="D851" s="167">
        <f t="shared" si="26"/>
        <v>0</v>
      </c>
      <c r="E851" s="168" t="str">
        <f t="shared" si="27"/>
        <v/>
      </c>
    </row>
    <row r="852" spans="1:5" s="7" customFormat="1" ht="13.15" customHeight="1">
      <c r="A852" s="164" t="s">
        <v>511</v>
      </c>
      <c r="B852" s="170"/>
      <c r="C852" s="171"/>
      <c r="D852" s="167">
        <f t="shared" si="26"/>
        <v>0</v>
      </c>
      <c r="E852" s="168" t="str">
        <f t="shared" si="27"/>
        <v/>
      </c>
    </row>
    <row r="853" spans="1:5" s="7" customFormat="1" ht="13.15" customHeight="1">
      <c r="A853" s="164" t="s">
        <v>512</v>
      </c>
      <c r="B853" s="170"/>
      <c r="C853" s="171"/>
      <c r="D853" s="167">
        <f t="shared" si="26"/>
        <v>0</v>
      </c>
      <c r="E853" s="168" t="str">
        <f t="shared" si="27"/>
        <v/>
      </c>
    </row>
    <row r="854" spans="1:5" s="7" customFormat="1" ht="13.15" customHeight="1">
      <c r="A854" s="164" t="s">
        <v>513</v>
      </c>
      <c r="B854" s="170">
        <v>13</v>
      </c>
      <c r="C854" s="171">
        <v>13</v>
      </c>
      <c r="D854" s="167">
        <f t="shared" si="26"/>
        <v>0</v>
      </c>
      <c r="E854" s="168">
        <f t="shared" si="27"/>
        <v>0</v>
      </c>
    </row>
    <row r="855" spans="1:5" s="7" customFormat="1" ht="13.15" customHeight="1">
      <c r="A855" s="164" t="s">
        <v>514</v>
      </c>
      <c r="B855" s="170">
        <v>0</v>
      </c>
      <c r="C855" s="171">
        <v>0</v>
      </c>
      <c r="D855" s="167">
        <f t="shared" si="26"/>
        <v>0</v>
      </c>
      <c r="E855" s="168" t="str">
        <f t="shared" si="27"/>
        <v/>
      </c>
    </row>
    <row r="856" spans="1:5" s="7" customFormat="1" ht="13.15" customHeight="1">
      <c r="A856" s="164" t="s">
        <v>906</v>
      </c>
      <c r="B856" s="170"/>
      <c r="C856" s="171"/>
      <c r="D856" s="167">
        <f t="shared" si="26"/>
        <v>0</v>
      </c>
      <c r="E856" s="168" t="str">
        <f t="shared" si="27"/>
        <v/>
      </c>
    </row>
    <row r="857" spans="1:5" s="7" customFormat="1" ht="13.15" customHeight="1">
      <c r="A857" s="164" t="s">
        <v>515</v>
      </c>
      <c r="B857" s="170"/>
      <c r="C857" s="171"/>
      <c r="D857" s="167">
        <f t="shared" si="26"/>
        <v>0</v>
      </c>
      <c r="E857" s="168" t="str">
        <f t="shared" si="27"/>
        <v/>
      </c>
    </row>
    <row r="858" spans="1:5" s="7" customFormat="1" ht="13.15" customHeight="1">
      <c r="A858" s="164" t="s">
        <v>516</v>
      </c>
      <c r="B858" s="170"/>
      <c r="C858" s="171"/>
      <c r="D858" s="167">
        <f t="shared" si="26"/>
        <v>0</v>
      </c>
      <c r="E858" s="168" t="str">
        <f t="shared" si="27"/>
        <v/>
      </c>
    </row>
    <row r="859" spans="1:5" s="7" customFormat="1" ht="13.15" customHeight="1">
      <c r="A859" s="164" t="s">
        <v>517</v>
      </c>
      <c r="B859" s="170"/>
      <c r="C859" s="171"/>
      <c r="D859" s="167">
        <f t="shared" si="26"/>
        <v>0</v>
      </c>
      <c r="E859" s="168" t="str">
        <f t="shared" si="27"/>
        <v/>
      </c>
    </row>
    <row r="860" spans="1:5" s="7" customFormat="1" ht="13.15" customHeight="1">
      <c r="A860" s="164" t="s">
        <v>518</v>
      </c>
      <c r="B860" s="170">
        <v>0</v>
      </c>
      <c r="C860" s="171">
        <v>0</v>
      </c>
      <c r="D860" s="167">
        <f t="shared" si="26"/>
        <v>0</v>
      </c>
      <c r="E860" s="168" t="str">
        <f t="shared" si="27"/>
        <v/>
      </c>
    </row>
    <row r="861" spans="1:5" s="7" customFormat="1" ht="13.15" customHeight="1">
      <c r="A861" s="164" t="s">
        <v>519</v>
      </c>
      <c r="B861" s="170"/>
      <c r="C861" s="171"/>
      <c r="D861" s="167">
        <f t="shared" si="26"/>
        <v>0</v>
      </c>
      <c r="E861" s="168" t="str">
        <f t="shared" si="27"/>
        <v/>
      </c>
    </row>
    <row r="862" spans="1:5" s="7" customFormat="1" ht="13.15" customHeight="1">
      <c r="A862" s="164" t="s">
        <v>501</v>
      </c>
      <c r="B862" s="170"/>
      <c r="C862" s="171"/>
      <c r="D862" s="167">
        <f t="shared" si="26"/>
        <v>0</v>
      </c>
      <c r="E862" s="168" t="str">
        <f t="shared" si="27"/>
        <v/>
      </c>
    </row>
    <row r="863" spans="1:5" s="7" customFormat="1" ht="13.15" customHeight="1">
      <c r="A863" s="164" t="s">
        <v>907</v>
      </c>
      <c r="B863" s="170"/>
      <c r="C863" s="171"/>
      <c r="D863" s="167">
        <f t="shared" si="26"/>
        <v>0</v>
      </c>
      <c r="E863" s="168" t="str">
        <f t="shared" si="27"/>
        <v/>
      </c>
    </row>
    <row r="864" spans="1:5" s="7" customFormat="1" ht="13.15" customHeight="1">
      <c r="A864" s="164" t="s">
        <v>520</v>
      </c>
      <c r="B864" s="170"/>
      <c r="C864" s="171"/>
      <c r="D864" s="167">
        <f t="shared" si="26"/>
        <v>0</v>
      </c>
      <c r="E864" s="168" t="str">
        <f t="shared" si="27"/>
        <v/>
      </c>
    </row>
    <row r="865" spans="1:5" s="7" customFormat="1" ht="13.15" customHeight="1">
      <c r="A865" s="164" t="s">
        <v>522</v>
      </c>
      <c r="B865" s="170"/>
      <c r="C865" s="171"/>
      <c r="D865" s="167">
        <f t="shared" si="26"/>
        <v>0</v>
      </c>
      <c r="E865" s="168" t="str">
        <f t="shared" si="27"/>
        <v/>
      </c>
    </row>
    <row r="866" spans="1:5" s="7" customFormat="1" ht="13.15" customHeight="1">
      <c r="A866" s="164" t="s">
        <v>908</v>
      </c>
      <c r="B866" s="170"/>
      <c r="C866" s="171"/>
      <c r="D866" s="167">
        <f t="shared" si="26"/>
        <v>0</v>
      </c>
      <c r="E866" s="168" t="str">
        <f t="shared" si="27"/>
        <v/>
      </c>
    </row>
    <row r="867" spans="1:5" s="7" customFormat="1" ht="13.15" customHeight="1">
      <c r="A867" s="164" t="s">
        <v>521</v>
      </c>
      <c r="B867" s="170">
        <f>8478-7970</f>
        <v>508</v>
      </c>
      <c r="C867" s="171">
        <v>512</v>
      </c>
      <c r="D867" s="167">
        <f t="shared" si="26"/>
        <v>4</v>
      </c>
      <c r="E867" s="168">
        <f t="shared" si="27"/>
        <v>0.78740157480314954</v>
      </c>
    </row>
    <row r="868" spans="1:5" s="7" customFormat="1" ht="13.15" customHeight="1">
      <c r="A868" s="164" t="s">
        <v>909</v>
      </c>
      <c r="B868" s="169">
        <f>SUM(B869,B870,B871,B872,B873,B874,B875,B876,B877,B878)</f>
        <v>503</v>
      </c>
      <c r="C868" s="172">
        <f>SUM(C869,C870,C871,C872,C873,C874,C875,C876,C877,C878)</f>
        <v>500</v>
      </c>
      <c r="D868" s="167">
        <f t="shared" si="26"/>
        <v>-3</v>
      </c>
      <c r="E868" s="168">
        <f t="shared" si="27"/>
        <v>-0.59642147117296218</v>
      </c>
    </row>
    <row r="869" spans="1:5" s="7" customFormat="1" ht="13.15" customHeight="1">
      <c r="A869" s="164" t="s">
        <v>51</v>
      </c>
      <c r="B869" s="170"/>
      <c r="C869" s="171"/>
      <c r="D869" s="167">
        <f t="shared" si="26"/>
        <v>0</v>
      </c>
      <c r="E869" s="168" t="str">
        <f t="shared" si="27"/>
        <v/>
      </c>
    </row>
    <row r="870" spans="1:5" s="7" customFormat="1" ht="13.15" customHeight="1">
      <c r="A870" s="164" t="s">
        <v>52</v>
      </c>
      <c r="B870" s="170"/>
      <c r="C870" s="171"/>
      <c r="D870" s="167">
        <f t="shared" si="26"/>
        <v>0</v>
      </c>
      <c r="E870" s="168" t="str">
        <f t="shared" si="27"/>
        <v/>
      </c>
    </row>
    <row r="871" spans="1:5" s="7" customFormat="1" ht="13.15" customHeight="1">
      <c r="A871" s="164" t="s">
        <v>53</v>
      </c>
      <c r="B871" s="170"/>
      <c r="C871" s="171"/>
      <c r="D871" s="167">
        <f t="shared" si="26"/>
        <v>0</v>
      </c>
      <c r="E871" s="168" t="str">
        <f t="shared" si="27"/>
        <v/>
      </c>
    </row>
    <row r="872" spans="1:5" s="7" customFormat="1" ht="13.15" customHeight="1">
      <c r="A872" s="164" t="s">
        <v>523</v>
      </c>
      <c r="B872" s="170"/>
      <c r="C872" s="171"/>
      <c r="D872" s="167">
        <f t="shared" si="26"/>
        <v>0</v>
      </c>
      <c r="E872" s="168" t="str">
        <f t="shared" si="27"/>
        <v/>
      </c>
    </row>
    <row r="873" spans="1:5" s="7" customFormat="1" ht="13.15" customHeight="1">
      <c r="A873" s="164" t="s">
        <v>524</v>
      </c>
      <c r="B873" s="170"/>
      <c r="C873" s="171"/>
      <c r="D873" s="167">
        <f t="shared" si="26"/>
        <v>0</v>
      </c>
      <c r="E873" s="168" t="str">
        <f t="shared" si="27"/>
        <v/>
      </c>
    </row>
    <row r="874" spans="1:5" s="7" customFormat="1" ht="13.15" customHeight="1">
      <c r="A874" s="164" t="s">
        <v>525</v>
      </c>
      <c r="B874" s="170"/>
      <c r="C874" s="171"/>
      <c r="D874" s="167">
        <f t="shared" si="26"/>
        <v>0</v>
      </c>
      <c r="E874" s="168" t="str">
        <f t="shared" si="27"/>
        <v/>
      </c>
    </row>
    <row r="875" spans="1:5" s="7" customFormat="1" ht="13.15" customHeight="1">
      <c r="A875" s="164" t="s">
        <v>910</v>
      </c>
      <c r="B875" s="170"/>
      <c r="C875" s="171"/>
      <c r="D875" s="167">
        <f t="shared" si="26"/>
        <v>0</v>
      </c>
      <c r="E875" s="168" t="str">
        <f t="shared" si="27"/>
        <v/>
      </c>
    </row>
    <row r="876" spans="1:5" s="7" customFormat="1" ht="13.15" customHeight="1">
      <c r="A876" s="164" t="s">
        <v>911</v>
      </c>
      <c r="B876" s="170"/>
      <c r="C876" s="171"/>
      <c r="D876" s="167">
        <f t="shared" si="26"/>
        <v>0</v>
      </c>
      <c r="E876" s="168" t="str">
        <f t="shared" si="27"/>
        <v/>
      </c>
    </row>
    <row r="877" spans="1:5" s="7" customFormat="1" ht="13.15" customHeight="1">
      <c r="A877" s="164" t="s">
        <v>60</v>
      </c>
      <c r="B877" s="170"/>
      <c r="C877" s="171"/>
      <c r="D877" s="167">
        <f t="shared" si="26"/>
        <v>0</v>
      </c>
      <c r="E877" s="168" t="str">
        <f t="shared" si="27"/>
        <v/>
      </c>
    </row>
    <row r="878" spans="1:5" s="7" customFormat="1" ht="13.15" customHeight="1">
      <c r="A878" s="164" t="s">
        <v>912</v>
      </c>
      <c r="B878" s="170">
        <v>503</v>
      </c>
      <c r="C878" s="171">
        <v>500</v>
      </c>
      <c r="D878" s="167">
        <f t="shared" si="26"/>
        <v>-3</v>
      </c>
      <c r="E878" s="168">
        <f t="shared" si="27"/>
        <v>-0.59642147117296218</v>
      </c>
    </row>
    <row r="879" spans="1:5" s="7" customFormat="1" ht="13.15" customHeight="1">
      <c r="A879" s="164" t="s">
        <v>526</v>
      </c>
      <c r="B879" s="169">
        <f>SUM(B880,B881,B882,B883,B884,B885)</f>
        <v>819</v>
      </c>
      <c r="C879" s="172">
        <f>SUM(C880,C881,C882,C883,C884,C885)</f>
        <v>720</v>
      </c>
      <c r="D879" s="167">
        <f t="shared" si="26"/>
        <v>-99</v>
      </c>
      <c r="E879" s="168">
        <f t="shared" si="27"/>
        <v>-12.087912087912088</v>
      </c>
    </row>
    <row r="880" spans="1:5" s="7" customFormat="1" ht="13.15" customHeight="1">
      <c r="A880" s="164" t="s">
        <v>913</v>
      </c>
      <c r="B880" s="170">
        <v>80</v>
      </c>
      <c r="C880" s="171">
        <v>50</v>
      </c>
      <c r="D880" s="167">
        <f t="shared" si="26"/>
        <v>-30</v>
      </c>
      <c r="E880" s="168">
        <f t="shared" si="27"/>
        <v>-37.5</v>
      </c>
    </row>
    <row r="881" spans="1:5" s="7" customFormat="1" ht="13.15" customHeight="1">
      <c r="A881" s="164" t="s">
        <v>527</v>
      </c>
      <c r="B881" s="170"/>
      <c r="C881" s="171"/>
      <c r="D881" s="167">
        <f t="shared" si="26"/>
        <v>0</v>
      </c>
      <c r="E881" s="168" t="str">
        <f t="shared" si="27"/>
        <v/>
      </c>
    </row>
    <row r="882" spans="1:5" s="7" customFormat="1" ht="13.15" customHeight="1">
      <c r="A882" s="164" t="s">
        <v>528</v>
      </c>
      <c r="B882" s="170">
        <v>635</v>
      </c>
      <c r="C882" s="171"/>
      <c r="D882" s="167">
        <f t="shared" si="26"/>
        <v>-635</v>
      </c>
      <c r="E882" s="168">
        <f t="shared" si="27"/>
        <v>-100</v>
      </c>
    </row>
    <row r="883" spans="1:5" s="7" customFormat="1" ht="13.15" customHeight="1">
      <c r="A883" s="164" t="s">
        <v>529</v>
      </c>
      <c r="B883" s="170">
        <v>80</v>
      </c>
      <c r="C883" s="171">
        <v>122</v>
      </c>
      <c r="D883" s="167">
        <f t="shared" si="26"/>
        <v>42</v>
      </c>
      <c r="E883" s="168">
        <f t="shared" si="27"/>
        <v>52.5</v>
      </c>
    </row>
    <row r="884" spans="1:5" s="7" customFormat="1" ht="13.15" customHeight="1">
      <c r="A884" s="164" t="s">
        <v>914</v>
      </c>
      <c r="B884" s="170"/>
      <c r="C884" s="171">
        <v>35</v>
      </c>
      <c r="D884" s="167">
        <f t="shared" si="26"/>
        <v>35</v>
      </c>
      <c r="E884" s="168" t="str">
        <f t="shared" si="27"/>
        <v/>
      </c>
    </row>
    <row r="885" spans="1:5" s="7" customFormat="1" ht="13.15" customHeight="1">
      <c r="A885" s="164" t="s">
        <v>530</v>
      </c>
      <c r="B885" s="170">
        <v>24</v>
      </c>
      <c r="C885" s="171">
        <v>513</v>
      </c>
      <c r="D885" s="167">
        <f t="shared" si="26"/>
        <v>489</v>
      </c>
      <c r="E885" s="168">
        <f t="shared" si="27"/>
        <v>2037.5</v>
      </c>
    </row>
    <row r="886" spans="1:5" s="7" customFormat="1" ht="13.15" customHeight="1">
      <c r="A886" s="164" t="s">
        <v>531</v>
      </c>
      <c r="B886" s="169">
        <f>SUM(B887,B888,B889,B890,B891)</f>
        <v>30</v>
      </c>
      <c r="C886" s="172">
        <f>SUM(C887,C888,C889,C890,C891)</f>
        <v>28</v>
      </c>
      <c r="D886" s="167">
        <f t="shared" si="26"/>
        <v>-2</v>
      </c>
      <c r="E886" s="168">
        <f t="shared" si="27"/>
        <v>-6.666666666666667</v>
      </c>
    </row>
    <row r="887" spans="1:5" s="7" customFormat="1" ht="13.15" customHeight="1">
      <c r="A887" s="164" t="s">
        <v>532</v>
      </c>
      <c r="B887" s="170"/>
      <c r="C887" s="171"/>
      <c r="D887" s="167">
        <f t="shared" si="26"/>
        <v>0</v>
      </c>
      <c r="E887" s="168" t="str">
        <f t="shared" si="27"/>
        <v/>
      </c>
    </row>
    <row r="888" spans="1:5" s="7" customFormat="1" ht="13.15" customHeight="1">
      <c r="A888" s="164" t="s">
        <v>533</v>
      </c>
      <c r="B888" s="170">
        <v>26</v>
      </c>
      <c r="C888" s="171">
        <v>23</v>
      </c>
      <c r="D888" s="167">
        <f t="shared" si="26"/>
        <v>-3</v>
      </c>
      <c r="E888" s="168">
        <f t="shared" si="27"/>
        <v>-11.538461538461538</v>
      </c>
    </row>
    <row r="889" spans="1:5" s="7" customFormat="1" ht="13.15" customHeight="1">
      <c r="A889" s="164" t="s">
        <v>915</v>
      </c>
      <c r="B889" s="170">
        <v>4</v>
      </c>
      <c r="C889" s="171">
        <v>5</v>
      </c>
      <c r="D889" s="167">
        <f t="shared" si="26"/>
        <v>1</v>
      </c>
      <c r="E889" s="168">
        <f t="shared" si="27"/>
        <v>25</v>
      </c>
    </row>
    <row r="890" spans="1:5" s="7" customFormat="1" ht="13.15" customHeight="1">
      <c r="A890" s="164" t="s">
        <v>534</v>
      </c>
      <c r="B890" s="170"/>
      <c r="C890" s="171"/>
      <c r="D890" s="167">
        <f t="shared" si="26"/>
        <v>0</v>
      </c>
      <c r="E890" s="168" t="str">
        <f t="shared" si="27"/>
        <v/>
      </c>
    </row>
    <row r="891" spans="1:5" s="7" customFormat="1" ht="13.15" customHeight="1">
      <c r="A891" s="164" t="s">
        <v>535</v>
      </c>
      <c r="B891" s="170"/>
      <c r="C891" s="171"/>
      <c r="D891" s="167">
        <f t="shared" si="26"/>
        <v>0</v>
      </c>
      <c r="E891" s="168" t="str">
        <f t="shared" si="27"/>
        <v/>
      </c>
    </row>
    <row r="892" spans="1:5" s="7" customFormat="1" ht="13.15" customHeight="1">
      <c r="A892" s="164" t="s">
        <v>916</v>
      </c>
      <c r="B892" s="169"/>
      <c r="C892" s="172"/>
      <c r="D892" s="167">
        <f t="shared" si="26"/>
        <v>0</v>
      </c>
      <c r="E892" s="168" t="str">
        <f t="shared" si="27"/>
        <v/>
      </c>
    </row>
    <row r="893" spans="1:5" s="7" customFormat="1" ht="13.15" customHeight="1">
      <c r="A893" s="164" t="s">
        <v>536</v>
      </c>
      <c r="B893" s="170"/>
      <c r="C893" s="171"/>
      <c r="D893" s="167">
        <f t="shared" si="26"/>
        <v>0</v>
      </c>
      <c r="E893" s="168" t="str">
        <f t="shared" si="27"/>
        <v/>
      </c>
    </row>
    <row r="894" spans="1:5" s="7" customFormat="1" ht="13.15" customHeight="1">
      <c r="A894" s="164" t="s">
        <v>537</v>
      </c>
      <c r="B894" s="170"/>
      <c r="C894" s="171"/>
      <c r="D894" s="167">
        <f t="shared" si="26"/>
        <v>0</v>
      </c>
      <c r="E894" s="168" t="str">
        <f t="shared" si="27"/>
        <v/>
      </c>
    </row>
    <row r="895" spans="1:5" s="7" customFormat="1" ht="13.15" customHeight="1">
      <c r="A895" s="164" t="s">
        <v>917</v>
      </c>
      <c r="B895" s="169">
        <f>SUM(B896,B897)</f>
        <v>151</v>
      </c>
      <c r="C895" s="172">
        <f>SUM(C896,C897)</f>
        <v>0</v>
      </c>
      <c r="D895" s="167">
        <f t="shared" si="26"/>
        <v>-151</v>
      </c>
      <c r="E895" s="168">
        <f t="shared" si="27"/>
        <v>-100</v>
      </c>
    </row>
    <row r="896" spans="1:5" s="7" customFormat="1" ht="13.15" customHeight="1">
      <c r="A896" s="164" t="s">
        <v>538</v>
      </c>
      <c r="B896" s="170"/>
      <c r="C896" s="171"/>
      <c r="D896" s="167">
        <f t="shared" si="26"/>
        <v>0</v>
      </c>
      <c r="E896" s="168" t="str">
        <f t="shared" si="27"/>
        <v/>
      </c>
    </row>
    <row r="897" spans="1:5" s="7" customFormat="1" ht="13.15" customHeight="1">
      <c r="A897" s="164" t="s">
        <v>918</v>
      </c>
      <c r="B897" s="170">
        <v>151</v>
      </c>
      <c r="C897" s="171"/>
      <c r="D897" s="167">
        <f t="shared" si="26"/>
        <v>-151</v>
      </c>
      <c r="E897" s="168">
        <f t="shared" si="27"/>
        <v>-100</v>
      </c>
    </row>
    <row r="898" spans="1:5" s="7" customFormat="1" ht="13.15" customHeight="1">
      <c r="A898" s="164" t="s">
        <v>919</v>
      </c>
      <c r="B898" s="169">
        <f>SUM(B899,B921,B931,B941,B948,B953)</f>
        <v>505</v>
      </c>
      <c r="C898" s="172">
        <f>SUM(C899,C921,C931,C941,C948,C953)</f>
        <v>563</v>
      </c>
      <c r="D898" s="167">
        <f t="shared" si="26"/>
        <v>58</v>
      </c>
      <c r="E898" s="168">
        <f t="shared" si="27"/>
        <v>11.485148514851486</v>
      </c>
    </row>
    <row r="899" spans="1:5" s="7" customFormat="1" ht="13.15" customHeight="1">
      <c r="A899" s="164" t="s">
        <v>539</v>
      </c>
      <c r="B899" s="169">
        <f>SUM(B900,B901,B902,B903,B904,B905,B906,B907,B908,B909,B910,B911,B912,B913,B914,B915,B916,B917,B918,B919,B920)</f>
        <v>505</v>
      </c>
      <c r="C899" s="172">
        <f>SUM(C900,C901,C902,C903,C904,C905,C906,C907,C908,C909,C910,C911,C912,C913,C914,C915,C916,C917,C918,C919,C920)</f>
        <v>563</v>
      </c>
      <c r="D899" s="167">
        <f t="shared" si="26"/>
        <v>58</v>
      </c>
      <c r="E899" s="168">
        <f t="shared" si="27"/>
        <v>11.485148514851486</v>
      </c>
    </row>
    <row r="900" spans="1:5" s="7" customFormat="1" ht="13.15" customHeight="1">
      <c r="A900" s="164" t="s">
        <v>51</v>
      </c>
      <c r="B900" s="170">
        <v>70</v>
      </c>
      <c r="C900" s="171">
        <v>78</v>
      </c>
      <c r="D900" s="167">
        <f t="shared" si="26"/>
        <v>8</v>
      </c>
      <c r="E900" s="168">
        <f t="shared" si="27"/>
        <v>11.428571428571429</v>
      </c>
    </row>
    <row r="901" spans="1:5" s="7" customFormat="1" ht="13.15" customHeight="1">
      <c r="A901" s="164" t="s">
        <v>52</v>
      </c>
      <c r="B901" s="170">
        <v>17</v>
      </c>
      <c r="C901" s="171">
        <v>16</v>
      </c>
      <c r="D901" s="167">
        <f t="shared" si="26"/>
        <v>-1</v>
      </c>
      <c r="E901" s="168">
        <f t="shared" si="27"/>
        <v>-5.8823529411764701</v>
      </c>
    </row>
    <row r="902" spans="1:5" s="7" customFormat="1" ht="13.15" customHeight="1">
      <c r="A902" s="164" t="s">
        <v>53</v>
      </c>
      <c r="B902" s="170"/>
      <c r="C902" s="171"/>
      <c r="D902" s="167">
        <f t="shared" si="26"/>
        <v>0</v>
      </c>
      <c r="E902" s="168" t="str">
        <f t="shared" si="27"/>
        <v/>
      </c>
    </row>
    <row r="903" spans="1:5" s="7" customFormat="1" ht="13.15" customHeight="1">
      <c r="A903" s="164" t="s">
        <v>540</v>
      </c>
      <c r="B903" s="170"/>
      <c r="C903" s="171"/>
      <c r="D903" s="167">
        <f t="shared" ref="D903:D966" si="28">C903-B903</f>
        <v>0</v>
      </c>
      <c r="E903" s="168" t="str">
        <f t="shared" ref="E903:E966" si="29">IF(B903=0,"",D903/B903*100)</f>
        <v/>
      </c>
    </row>
    <row r="904" spans="1:5" s="7" customFormat="1" ht="13.15" customHeight="1">
      <c r="A904" s="164" t="s">
        <v>541</v>
      </c>
      <c r="B904" s="170"/>
      <c r="C904" s="171"/>
      <c r="D904" s="167">
        <f t="shared" si="28"/>
        <v>0</v>
      </c>
      <c r="E904" s="168" t="str">
        <f t="shared" si="29"/>
        <v/>
      </c>
    </row>
    <row r="905" spans="1:5" s="7" customFormat="1" ht="13.15" customHeight="1">
      <c r="A905" s="164" t="s">
        <v>542</v>
      </c>
      <c r="B905" s="170">
        <v>2</v>
      </c>
      <c r="C905" s="171"/>
      <c r="D905" s="167">
        <f t="shared" si="28"/>
        <v>-2</v>
      </c>
      <c r="E905" s="168">
        <f t="shared" si="29"/>
        <v>-100</v>
      </c>
    </row>
    <row r="906" spans="1:5" s="7" customFormat="1" ht="13.15" customHeight="1">
      <c r="A906" s="164" t="s">
        <v>543</v>
      </c>
      <c r="B906" s="170"/>
      <c r="C906" s="171"/>
      <c r="D906" s="167">
        <f t="shared" si="28"/>
        <v>0</v>
      </c>
      <c r="E906" s="168" t="str">
        <f t="shared" si="29"/>
        <v/>
      </c>
    </row>
    <row r="907" spans="1:5" s="7" customFormat="1" ht="13.15" customHeight="1">
      <c r="A907" s="164" t="s">
        <v>544</v>
      </c>
      <c r="B907" s="170"/>
      <c r="C907" s="171"/>
      <c r="D907" s="167">
        <f t="shared" si="28"/>
        <v>0</v>
      </c>
      <c r="E907" s="168" t="str">
        <f t="shared" si="29"/>
        <v/>
      </c>
    </row>
    <row r="908" spans="1:5" s="7" customFormat="1" ht="13.15" customHeight="1">
      <c r="A908" s="164" t="s">
        <v>545</v>
      </c>
      <c r="B908" s="170"/>
      <c r="C908" s="171"/>
      <c r="D908" s="167">
        <f t="shared" si="28"/>
        <v>0</v>
      </c>
      <c r="E908" s="168" t="str">
        <f t="shared" si="29"/>
        <v/>
      </c>
    </row>
    <row r="909" spans="1:5" s="7" customFormat="1" ht="13.15" customHeight="1">
      <c r="A909" s="164" t="s">
        <v>546</v>
      </c>
      <c r="B909" s="170"/>
      <c r="C909" s="171"/>
      <c r="D909" s="167">
        <f t="shared" si="28"/>
        <v>0</v>
      </c>
      <c r="E909" s="168" t="str">
        <f t="shared" si="29"/>
        <v/>
      </c>
    </row>
    <row r="910" spans="1:5" s="7" customFormat="1" ht="13.15" customHeight="1">
      <c r="A910" s="164" t="s">
        <v>547</v>
      </c>
      <c r="B910" s="170"/>
      <c r="C910" s="171"/>
      <c r="D910" s="167">
        <f t="shared" si="28"/>
        <v>0</v>
      </c>
      <c r="E910" s="168" t="str">
        <f t="shared" si="29"/>
        <v/>
      </c>
    </row>
    <row r="911" spans="1:5" s="7" customFormat="1" ht="13.15" customHeight="1">
      <c r="A911" s="164" t="s">
        <v>548</v>
      </c>
      <c r="B911" s="170"/>
      <c r="C911" s="171"/>
      <c r="D911" s="167">
        <f t="shared" si="28"/>
        <v>0</v>
      </c>
      <c r="E911" s="168" t="str">
        <f t="shared" si="29"/>
        <v/>
      </c>
    </row>
    <row r="912" spans="1:5" s="7" customFormat="1" ht="13.15" customHeight="1">
      <c r="A912" s="164" t="s">
        <v>549</v>
      </c>
      <c r="B912" s="170"/>
      <c r="C912" s="171"/>
      <c r="D912" s="167">
        <f t="shared" si="28"/>
        <v>0</v>
      </c>
      <c r="E912" s="168" t="str">
        <f t="shared" si="29"/>
        <v/>
      </c>
    </row>
    <row r="913" spans="1:5" s="7" customFormat="1" ht="13.15" customHeight="1">
      <c r="A913" s="164" t="s">
        <v>550</v>
      </c>
      <c r="B913" s="170"/>
      <c r="C913" s="171"/>
      <c r="D913" s="167">
        <f t="shared" si="28"/>
        <v>0</v>
      </c>
      <c r="E913" s="168" t="str">
        <f t="shared" si="29"/>
        <v/>
      </c>
    </row>
    <row r="914" spans="1:5" s="7" customFormat="1" ht="13.15" customHeight="1">
      <c r="A914" s="164" t="s">
        <v>551</v>
      </c>
      <c r="B914" s="170"/>
      <c r="C914" s="171"/>
      <c r="D914" s="167">
        <f t="shared" si="28"/>
        <v>0</v>
      </c>
      <c r="E914" s="168" t="str">
        <f t="shared" si="29"/>
        <v/>
      </c>
    </row>
    <row r="915" spans="1:5" s="7" customFormat="1" ht="13.15" customHeight="1">
      <c r="A915" s="164" t="s">
        <v>552</v>
      </c>
      <c r="B915" s="170"/>
      <c r="C915" s="171"/>
      <c r="D915" s="167">
        <f t="shared" si="28"/>
        <v>0</v>
      </c>
      <c r="E915" s="168" t="str">
        <f t="shared" si="29"/>
        <v/>
      </c>
    </row>
    <row r="916" spans="1:5" s="7" customFormat="1" ht="13.15" customHeight="1">
      <c r="A916" s="164" t="s">
        <v>553</v>
      </c>
      <c r="B916" s="170"/>
      <c r="C916" s="171"/>
      <c r="D916" s="167">
        <f t="shared" si="28"/>
        <v>0</v>
      </c>
      <c r="E916" s="168" t="str">
        <f t="shared" si="29"/>
        <v/>
      </c>
    </row>
    <row r="917" spans="1:5" s="7" customFormat="1" ht="13.15" customHeight="1">
      <c r="A917" s="164" t="s">
        <v>554</v>
      </c>
      <c r="B917" s="170"/>
      <c r="C917" s="171"/>
      <c r="D917" s="167">
        <f t="shared" si="28"/>
        <v>0</v>
      </c>
      <c r="E917" s="168" t="str">
        <f t="shared" si="29"/>
        <v/>
      </c>
    </row>
    <row r="918" spans="1:5" s="7" customFormat="1" ht="13.15" customHeight="1">
      <c r="A918" s="164" t="s">
        <v>555</v>
      </c>
      <c r="B918" s="170"/>
      <c r="C918" s="171"/>
      <c r="D918" s="167">
        <f t="shared" si="28"/>
        <v>0</v>
      </c>
      <c r="E918" s="168" t="str">
        <f t="shared" si="29"/>
        <v/>
      </c>
    </row>
    <row r="919" spans="1:5" s="7" customFormat="1" ht="13.15" customHeight="1">
      <c r="A919" s="164" t="s">
        <v>556</v>
      </c>
      <c r="B919" s="170"/>
      <c r="C919" s="171"/>
      <c r="D919" s="167">
        <f t="shared" si="28"/>
        <v>0</v>
      </c>
      <c r="E919" s="168" t="str">
        <f t="shared" si="29"/>
        <v/>
      </c>
    </row>
    <row r="920" spans="1:5" s="7" customFormat="1" ht="13.15" customHeight="1">
      <c r="A920" s="164" t="s">
        <v>557</v>
      </c>
      <c r="B920" s="170">
        <v>416</v>
      </c>
      <c r="C920" s="171">
        <v>469</v>
      </c>
      <c r="D920" s="167">
        <f t="shared" si="28"/>
        <v>53</v>
      </c>
      <c r="E920" s="168">
        <f t="shared" si="29"/>
        <v>12.740384615384615</v>
      </c>
    </row>
    <row r="921" spans="1:5" s="7" customFormat="1" ht="13.15" customHeight="1">
      <c r="A921" s="164" t="s">
        <v>558</v>
      </c>
      <c r="B921" s="169">
        <f>SUM(B922,B923,B924,B925,B926,B927,B928,B929,B930)</f>
        <v>0</v>
      </c>
      <c r="C921" s="172">
        <f>SUM(C922,C923,C924,C925,C926,C927,C928,C929,C930)</f>
        <v>0</v>
      </c>
      <c r="D921" s="167">
        <f t="shared" si="28"/>
        <v>0</v>
      </c>
      <c r="E921" s="168" t="str">
        <f t="shared" si="29"/>
        <v/>
      </c>
    </row>
    <row r="922" spans="1:5" s="7" customFormat="1" ht="13.15" customHeight="1">
      <c r="A922" s="164" t="s">
        <v>51</v>
      </c>
      <c r="B922" s="170"/>
      <c r="C922" s="171"/>
      <c r="D922" s="167">
        <f t="shared" si="28"/>
        <v>0</v>
      </c>
      <c r="E922" s="168" t="str">
        <f t="shared" si="29"/>
        <v/>
      </c>
    </row>
    <row r="923" spans="1:5" s="7" customFormat="1" ht="13.15" customHeight="1">
      <c r="A923" s="164" t="s">
        <v>52</v>
      </c>
      <c r="B923" s="170"/>
      <c r="C923" s="171"/>
      <c r="D923" s="167">
        <f t="shared" si="28"/>
        <v>0</v>
      </c>
      <c r="E923" s="168" t="str">
        <f t="shared" si="29"/>
        <v/>
      </c>
    </row>
    <row r="924" spans="1:5" s="7" customFormat="1" ht="13.15" customHeight="1">
      <c r="A924" s="164" t="s">
        <v>53</v>
      </c>
      <c r="B924" s="170"/>
      <c r="C924" s="171"/>
      <c r="D924" s="167">
        <f t="shared" si="28"/>
        <v>0</v>
      </c>
      <c r="E924" s="168" t="str">
        <f t="shared" si="29"/>
        <v/>
      </c>
    </row>
    <row r="925" spans="1:5" s="7" customFormat="1" ht="13.15" customHeight="1">
      <c r="A925" s="164" t="s">
        <v>559</v>
      </c>
      <c r="B925" s="170"/>
      <c r="C925" s="171"/>
      <c r="D925" s="167">
        <f t="shared" si="28"/>
        <v>0</v>
      </c>
      <c r="E925" s="168" t="str">
        <f t="shared" si="29"/>
        <v/>
      </c>
    </row>
    <row r="926" spans="1:5" s="7" customFormat="1" ht="13.15" customHeight="1">
      <c r="A926" s="164" t="s">
        <v>560</v>
      </c>
      <c r="B926" s="170"/>
      <c r="C926" s="171"/>
      <c r="D926" s="167">
        <f t="shared" si="28"/>
        <v>0</v>
      </c>
      <c r="E926" s="168" t="str">
        <f t="shared" si="29"/>
        <v/>
      </c>
    </row>
    <row r="927" spans="1:5" s="7" customFormat="1" ht="13.15" customHeight="1">
      <c r="A927" s="164" t="s">
        <v>561</v>
      </c>
      <c r="B927" s="170"/>
      <c r="C927" s="171"/>
      <c r="D927" s="167">
        <f t="shared" si="28"/>
        <v>0</v>
      </c>
      <c r="E927" s="168" t="str">
        <f t="shared" si="29"/>
        <v/>
      </c>
    </row>
    <row r="928" spans="1:5" s="7" customFormat="1" ht="13.15" customHeight="1">
      <c r="A928" s="164" t="s">
        <v>562</v>
      </c>
      <c r="B928" s="170"/>
      <c r="C928" s="171"/>
      <c r="D928" s="167">
        <f t="shared" si="28"/>
        <v>0</v>
      </c>
      <c r="E928" s="168" t="str">
        <f t="shared" si="29"/>
        <v/>
      </c>
    </row>
    <row r="929" spans="1:5" s="7" customFormat="1" ht="13.15" customHeight="1">
      <c r="A929" s="164" t="s">
        <v>563</v>
      </c>
      <c r="B929" s="170"/>
      <c r="C929" s="171"/>
      <c r="D929" s="167">
        <f t="shared" si="28"/>
        <v>0</v>
      </c>
      <c r="E929" s="168" t="str">
        <f t="shared" si="29"/>
        <v/>
      </c>
    </row>
    <row r="930" spans="1:5" s="7" customFormat="1" ht="13.15" customHeight="1">
      <c r="A930" s="164" t="s">
        <v>564</v>
      </c>
      <c r="B930" s="170"/>
      <c r="C930" s="171"/>
      <c r="D930" s="167">
        <f t="shared" si="28"/>
        <v>0</v>
      </c>
      <c r="E930" s="168" t="str">
        <f t="shared" si="29"/>
        <v/>
      </c>
    </row>
    <row r="931" spans="1:5" s="7" customFormat="1" ht="13.15" customHeight="1">
      <c r="A931" s="164" t="s">
        <v>565</v>
      </c>
      <c r="B931" s="169">
        <f>SUM(B932,B933,B934,B935,B936,B937,B938,B939,B940)</f>
        <v>0</v>
      </c>
      <c r="C931" s="172">
        <f>SUM(C932,C933,C934,C935,C936,C937,C938,C939,C940)</f>
        <v>0</v>
      </c>
      <c r="D931" s="167">
        <f t="shared" si="28"/>
        <v>0</v>
      </c>
      <c r="E931" s="168" t="str">
        <f t="shared" si="29"/>
        <v/>
      </c>
    </row>
    <row r="932" spans="1:5" s="7" customFormat="1" ht="13.15" customHeight="1">
      <c r="A932" s="164" t="s">
        <v>51</v>
      </c>
      <c r="B932" s="170"/>
      <c r="C932" s="171"/>
      <c r="D932" s="167">
        <f t="shared" si="28"/>
        <v>0</v>
      </c>
      <c r="E932" s="168" t="str">
        <f t="shared" si="29"/>
        <v/>
      </c>
    </row>
    <row r="933" spans="1:5" s="7" customFormat="1" ht="13.15" customHeight="1">
      <c r="A933" s="164" t="s">
        <v>52</v>
      </c>
      <c r="B933" s="170"/>
      <c r="C933" s="171"/>
      <c r="D933" s="167">
        <f t="shared" si="28"/>
        <v>0</v>
      </c>
      <c r="E933" s="168" t="str">
        <f t="shared" si="29"/>
        <v/>
      </c>
    </row>
    <row r="934" spans="1:5" s="7" customFormat="1" ht="13.15" customHeight="1">
      <c r="A934" s="164" t="s">
        <v>53</v>
      </c>
      <c r="B934" s="170"/>
      <c r="C934" s="171"/>
      <c r="D934" s="167">
        <f t="shared" si="28"/>
        <v>0</v>
      </c>
      <c r="E934" s="168" t="str">
        <f t="shared" si="29"/>
        <v/>
      </c>
    </row>
    <row r="935" spans="1:5" s="7" customFormat="1" ht="13.15" customHeight="1">
      <c r="A935" s="164" t="s">
        <v>566</v>
      </c>
      <c r="B935" s="170"/>
      <c r="C935" s="171"/>
      <c r="D935" s="167">
        <f t="shared" si="28"/>
        <v>0</v>
      </c>
      <c r="E935" s="168" t="str">
        <f t="shared" si="29"/>
        <v/>
      </c>
    </row>
    <row r="936" spans="1:5" s="7" customFormat="1" ht="13.15" customHeight="1">
      <c r="A936" s="164" t="s">
        <v>567</v>
      </c>
      <c r="B936" s="170"/>
      <c r="C936" s="171"/>
      <c r="D936" s="167">
        <f t="shared" si="28"/>
        <v>0</v>
      </c>
      <c r="E936" s="168" t="str">
        <f t="shared" si="29"/>
        <v/>
      </c>
    </row>
    <row r="937" spans="1:5" s="7" customFormat="1" ht="13.15" customHeight="1">
      <c r="A937" s="164" t="s">
        <v>568</v>
      </c>
      <c r="B937" s="170"/>
      <c r="C937" s="171"/>
      <c r="D937" s="167">
        <f t="shared" si="28"/>
        <v>0</v>
      </c>
      <c r="E937" s="168" t="str">
        <f t="shared" si="29"/>
        <v/>
      </c>
    </row>
    <row r="938" spans="1:5" s="7" customFormat="1" ht="13.15" customHeight="1">
      <c r="A938" s="164" t="s">
        <v>569</v>
      </c>
      <c r="B938" s="170"/>
      <c r="C938" s="171"/>
      <c r="D938" s="167">
        <f t="shared" si="28"/>
        <v>0</v>
      </c>
      <c r="E938" s="168" t="str">
        <f t="shared" si="29"/>
        <v/>
      </c>
    </row>
    <row r="939" spans="1:5" s="7" customFormat="1" ht="13.15" customHeight="1">
      <c r="A939" s="164" t="s">
        <v>570</v>
      </c>
      <c r="B939" s="170"/>
      <c r="C939" s="171"/>
      <c r="D939" s="167">
        <f t="shared" si="28"/>
        <v>0</v>
      </c>
      <c r="E939" s="168" t="str">
        <f t="shared" si="29"/>
        <v/>
      </c>
    </row>
    <row r="940" spans="1:5" s="7" customFormat="1" ht="13.15" customHeight="1">
      <c r="A940" s="164" t="s">
        <v>571</v>
      </c>
      <c r="B940" s="170"/>
      <c r="C940" s="171"/>
      <c r="D940" s="167">
        <f t="shared" si="28"/>
        <v>0</v>
      </c>
      <c r="E940" s="168" t="str">
        <f t="shared" si="29"/>
        <v/>
      </c>
    </row>
    <row r="941" spans="1:5" s="7" customFormat="1" ht="13.15" customHeight="1">
      <c r="A941" s="164" t="s">
        <v>572</v>
      </c>
      <c r="B941" s="169">
        <f>SUM(B942,B943,B944,B945,B946,B947)</f>
        <v>0</v>
      </c>
      <c r="C941" s="172">
        <f>SUM(C942,C943,C944,C945,C946,C947)</f>
        <v>0</v>
      </c>
      <c r="D941" s="167">
        <f t="shared" si="28"/>
        <v>0</v>
      </c>
      <c r="E941" s="168" t="str">
        <f t="shared" si="29"/>
        <v/>
      </c>
    </row>
    <row r="942" spans="1:5" s="7" customFormat="1" ht="13.15" customHeight="1">
      <c r="A942" s="164" t="s">
        <v>51</v>
      </c>
      <c r="B942" s="170"/>
      <c r="C942" s="171"/>
      <c r="D942" s="167">
        <f t="shared" si="28"/>
        <v>0</v>
      </c>
      <c r="E942" s="168" t="str">
        <f t="shared" si="29"/>
        <v/>
      </c>
    </row>
    <row r="943" spans="1:5" s="7" customFormat="1" ht="13.15" customHeight="1">
      <c r="A943" s="164" t="s">
        <v>52</v>
      </c>
      <c r="B943" s="170"/>
      <c r="C943" s="171"/>
      <c r="D943" s="167">
        <f t="shared" si="28"/>
        <v>0</v>
      </c>
      <c r="E943" s="168" t="str">
        <f t="shared" si="29"/>
        <v/>
      </c>
    </row>
    <row r="944" spans="1:5" s="7" customFormat="1" ht="13.15" customHeight="1">
      <c r="A944" s="164" t="s">
        <v>53</v>
      </c>
      <c r="B944" s="170"/>
      <c r="C944" s="171"/>
      <c r="D944" s="167">
        <f t="shared" si="28"/>
        <v>0</v>
      </c>
      <c r="E944" s="168" t="str">
        <f t="shared" si="29"/>
        <v/>
      </c>
    </row>
    <row r="945" spans="1:5" s="7" customFormat="1" ht="13.15" customHeight="1">
      <c r="A945" s="164" t="s">
        <v>563</v>
      </c>
      <c r="B945" s="170"/>
      <c r="C945" s="171"/>
      <c r="D945" s="167">
        <f t="shared" si="28"/>
        <v>0</v>
      </c>
      <c r="E945" s="168" t="str">
        <f t="shared" si="29"/>
        <v/>
      </c>
    </row>
    <row r="946" spans="1:5" s="7" customFormat="1" ht="13.15" customHeight="1">
      <c r="A946" s="164" t="s">
        <v>573</v>
      </c>
      <c r="B946" s="170"/>
      <c r="C946" s="171"/>
      <c r="D946" s="167">
        <f t="shared" si="28"/>
        <v>0</v>
      </c>
      <c r="E946" s="168" t="str">
        <f t="shared" si="29"/>
        <v/>
      </c>
    </row>
    <row r="947" spans="1:5" s="7" customFormat="1" ht="13.15" customHeight="1">
      <c r="A947" s="164" t="s">
        <v>574</v>
      </c>
      <c r="B947" s="170"/>
      <c r="C947" s="171"/>
      <c r="D947" s="167">
        <f t="shared" si="28"/>
        <v>0</v>
      </c>
      <c r="E947" s="168" t="str">
        <f t="shared" si="29"/>
        <v/>
      </c>
    </row>
    <row r="948" spans="1:5" s="7" customFormat="1" ht="13.15" customHeight="1">
      <c r="A948" s="164" t="s">
        <v>575</v>
      </c>
      <c r="B948" s="169">
        <f>SUM(B949,B950,B951,B952)</f>
        <v>0</v>
      </c>
      <c r="C948" s="172">
        <f>SUM(C949,C950,C951,C952)</f>
        <v>0</v>
      </c>
      <c r="D948" s="167">
        <f t="shared" si="28"/>
        <v>0</v>
      </c>
      <c r="E948" s="168" t="str">
        <f t="shared" si="29"/>
        <v/>
      </c>
    </row>
    <row r="949" spans="1:5" s="7" customFormat="1" ht="13.15" customHeight="1">
      <c r="A949" s="164" t="s">
        <v>576</v>
      </c>
      <c r="B949" s="170"/>
      <c r="C949" s="171"/>
      <c r="D949" s="167">
        <f t="shared" si="28"/>
        <v>0</v>
      </c>
      <c r="E949" s="168" t="str">
        <f t="shared" si="29"/>
        <v/>
      </c>
    </row>
    <row r="950" spans="1:5" s="7" customFormat="1" ht="13.15" customHeight="1">
      <c r="A950" s="164" t="s">
        <v>577</v>
      </c>
      <c r="B950" s="170"/>
      <c r="C950" s="171"/>
      <c r="D950" s="167">
        <f t="shared" si="28"/>
        <v>0</v>
      </c>
      <c r="E950" s="168" t="str">
        <f t="shared" si="29"/>
        <v/>
      </c>
    </row>
    <row r="951" spans="1:5" s="7" customFormat="1" ht="13.15" customHeight="1">
      <c r="A951" s="164" t="s">
        <v>578</v>
      </c>
      <c r="B951" s="170"/>
      <c r="C951" s="171"/>
      <c r="D951" s="167">
        <f t="shared" si="28"/>
        <v>0</v>
      </c>
      <c r="E951" s="168" t="str">
        <f t="shared" si="29"/>
        <v/>
      </c>
    </row>
    <row r="952" spans="1:5" s="7" customFormat="1" ht="13.15" customHeight="1">
      <c r="A952" s="164" t="s">
        <v>579</v>
      </c>
      <c r="B952" s="170"/>
      <c r="C952" s="171"/>
      <c r="D952" s="167">
        <f t="shared" si="28"/>
        <v>0</v>
      </c>
      <c r="E952" s="168" t="str">
        <f t="shared" si="29"/>
        <v/>
      </c>
    </row>
    <row r="953" spans="1:5" s="7" customFormat="1" ht="13.15" customHeight="1">
      <c r="A953" s="164" t="s">
        <v>920</v>
      </c>
      <c r="B953" s="169">
        <f>SUM(B954,B955)</f>
        <v>0</v>
      </c>
      <c r="C953" s="172">
        <f>SUM(C954,C955)</f>
        <v>0</v>
      </c>
      <c r="D953" s="167">
        <f t="shared" si="28"/>
        <v>0</v>
      </c>
      <c r="E953" s="168" t="str">
        <f t="shared" si="29"/>
        <v/>
      </c>
    </row>
    <row r="954" spans="1:5" s="7" customFormat="1" ht="13.15" customHeight="1">
      <c r="A954" s="164" t="s">
        <v>580</v>
      </c>
      <c r="B954" s="170"/>
      <c r="C954" s="171"/>
      <c r="D954" s="167">
        <f t="shared" si="28"/>
        <v>0</v>
      </c>
      <c r="E954" s="168" t="str">
        <f t="shared" si="29"/>
        <v/>
      </c>
    </row>
    <row r="955" spans="1:5" s="7" customFormat="1" ht="13.15" customHeight="1">
      <c r="A955" s="164" t="s">
        <v>921</v>
      </c>
      <c r="B955" s="170">
        <v>0</v>
      </c>
      <c r="C955" s="171">
        <v>0</v>
      </c>
      <c r="D955" s="167">
        <f t="shared" si="28"/>
        <v>0</v>
      </c>
      <c r="E955" s="168" t="str">
        <f t="shared" si="29"/>
        <v/>
      </c>
    </row>
    <row r="956" spans="1:5" s="7" customFormat="1" ht="13.15" customHeight="1">
      <c r="A956" s="164" t="s">
        <v>922</v>
      </c>
      <c r="B956" s="169">
        <f>SUM(B957,B967,B983,B988,B999,B1006,B1014)</f>
        <v>696</v>
      </c>
      <c r="C956" s="172">
        <f>SUM(C957,C967,C983,C988,C999,C1006,C1014)</f>
        <v>723</v>
      </c>
      <c r="D956" s="167">
        <f t="shared" si="28"/>
        <v>27</v>
      </c>
      <c r="E956" s="168">
        <f t="shared" si="29"/>
        <v>3.8793103448275863</v>
      </c>
    </row>
    <row r="957" spans="1:5" s="7" customFormat="1" ht="13.15" customHeight="1">
      <c r="A957" s="164" t="s">
        <v>581</v>
      </c>
      <c r="B957" s="169">
        <f>SUM(B958,B959,B960,B961,B962,B963,B964,B965,B966)</f>
        <v>0</v>
      </c>
      <c r="C957" s="172">
        <f>SUM(C958,C959,C960,C961,C962,C963,C964,C965,C966)</f>
        <v>2</v>
      </c>
      <c r="D957" s="167">
        <f t="shared" si="28"/>
        <v>2</v>
      </c>
      <c r="E957" s="168" t="str">
        <f t="shared" si="29"/>
        <v/>
      </c>
    </row>
    <row r="958" spans="1:5" s="7" customFormat="1" ht="13.15" customHeight="1">
      <c r="A958" s="164" t="s">
        <v>51</v>
      </c>
      <c r="B958" s="170"/>
      <c r="C958" s="171"/>
      <c r="D958" s="167">
        <f t="shared" si="28"/>
        <v>0</v>
      </c>
      <c r="E958" s="168" t="str">
        <f t="shared" si="29"/>
        <v/>
      </c>
    </row>
    <row r="959" spans="1:5" s="7" customFormat="1" ht="13.15" customHeight="1">
      <c r="A959" s="164" t="s">
        <v>52</v>
      </c>
      <c r="B959" s="170"/>
      <c r="C959" s="171"/>
      <c r="D959" s="167">
        <f t="shared" si="28"/>
        <v>0</v>
      </c>
      <c r="E959" s="168" t="str">
        <f t="shared" si="29"/>
        <v/>
      </c>
    </row>
    <row r="960" spans="1:5" s="7" customFormat="1" ht="13.15" customHeight="1">
      <c r="A960" s="164" t="s">
        <v>53</v>
      </c>
      <c r="B960" s="170"/>
      <c r="C960" s="171"/>
      <c r="D960" s="167">
        <f t="shared" si="28"/>
        <v>0</v>
      </c>
      <c r="E960" s="168" t="str">
        <f t="shared" si="29"/>
        <v/>
      </c>
    </row>
    <row r="961" spans="1:5" s="7" customFormat="1" ht="13.15" customHeight="1">
      <c r="A961" s="164" t="s">
        <v>582</v>
      </c>
      <c r="B961" s="170"/>
      <c r="C961" s="171"/>
      <c r="D961" s="167">
        <f t="shared" si="28"/>
        <v>0</v>
      </c>
      <c r="E961" s="168" t="str">
        <f t="shared" si="29"/>
        <v/>
      </c>
    </row>
    <row r="962" spans="1:5" s="7" customFormat="1" ht="13.15" customHeight="1">
      <c r="A962" s="164" t="s">
        <v>583</v>
      </c>
      <c r="B962" s="170"/>
      <c r="C962" s="171"/>
      <c r="D962" s="167">
        <f t="shared" si="28"/>
        <v>0</v>
      </c>
      <c r="E962" s="168" t="str">
        <f t="shared" si="29"/>
        <v/>
      </c>
    </row>
    <row r="963" spans="1:5" s="7" customFormat="1" ht="13.15" customHeight="1">
      <c r="A963" s="164" t="s">
        <v>584</v>
      </c>
      <c r="B963" s="170"/>
      <c r="C963" s="171"/>
      <c r="D963" s="167">
        <f t="shared" si="28"/>
        <v>0</v>
      </c>
      <c r="E963" s="168" t="str">
        <f t="shared" si="29"/>
        <v/>
      </c>
    </row>
    <row r="964" spans="1:5" s="7" customFormat="1" ht="13.15" customHeight="1">
      <c r="A964" s="164" t="s">
        <v>585</v>
      </c>
      <c r="B964" s="170"/>
      <c r="C964" s="171"/>
      <c r="D964" s="167">
        <f t="shared" si="28"/>
        <v>0</v>
      </c>
      <c r="E964" s="168" t="str">
        <f t="shared" si="29"/>
        <v/>
      </c>
    </row>
    <row r="965" spans="1:5" s="7" customFormat="1" ht="13.15" customHeight="1">
      <c r="A965" s="164" t="s">
        <v>586</v>
      </c>
      <c r="B965" s="170"/>
      <c r="C965" s="171"/>
      <c r="D965" s="167">
        <f t="shared" si="28"/>
        <v>0</v>
      </c>
      <c r="E965" s="168" t="str">
        <f t="shared" si="29"/>
        <v/>
      </c>
    </row>
    <row r="966" spans="1:5" s="7" customFormat="1" ht="13.15" customHeight="1">
      <c r="A966" s="164" t="s">
        <v>587</v>
      </c>
      <c r="B966" s="170"/>
      <c r="C966" s="171">
        <v>2</v>
      </c>
      <c r="D966" s="167">
        <f t="shared" si="28"/>
        <v>2</v>
      </c>
      <c r="E966" s="168" t="str">
        <f t="shared" si="29"/>
        <v/>
      </c>
    </row>
    <row r="967" spans="1:5" s="7" customFormat="1" ht="13.15" customHeight="1">
      <c r="A967" s="164" t="s">
        <v>588</v>
      </c>
      <c r="B967" s="169">
        <f>SUM(B968,B969,B970,B971,B972,B973,B974,B975,B976,B977,B978,B979,B980,B981,B982)</f>
        <v>142</v>
      </c>
      <c r="C967" s="172">
        <f>SUM(C968,C969,C970,C971,C972,C973,C974,C975,C976,C977,C978,C979,C980,C981,C982)</f>
        <v>259</v>
      </c>
      <c r="D967" s="167">
        <f t="shared" ref="D967:D1030" si="30">C967-B967</f>
        <v>117</v>
      </c>
      <c r="E967" s="168">
        <f t="shared" ref="E967:E1030" si="31">IF(B967=0,"",D967/B967*100)</f>
        <v>82.394366197183103</v>
      </c>
    </row>
    <row r="968" spans="1:5" s="7" customFormat="1" ht="13.15" customHeight="1">
      <c r="A968" s="164" t="s">
        <v>51</v>
      </c>
      <c r="B968" s="170"/>
      <c r="C968" s="171"/>
      <c r="D968" s="167">
        <f t="shared" si="30"/>
        <v>0</v>
      </c>
      <c r="E968" s="168" t="str">
        <f t="shared" si="31"/>
        <v/>
      </c>
    </row>
    <row r="969" spans="1:5" s="7" customFormat="1" ht="13.15" customHeight="1">
      <c r="A969" s="164" t="s">
        <v>52</v>
      </c>
      <c r="B969" s="170"/>
      <c r="C969" s="171"/>
      <c r="D969" s="167">
        <f t="shared" si="30"/>
        <v>0</v>
      </c>
      <c r="E969" s="168" t="str">
        <f t="shared" si="31"/>
        <v/>
      </c>
    </row>
    <row r="970" spans="1:5" s="7" customFormat="1" ht="13.15" customHeight="1">
      <c r="A970" s="164" t="s">
        <v>53</v>
      </c>
      <c r="B970" s="170"/>
      <c r="C970" s="171"/>
      <c r="D970" s="167">
        <f t="shared" si="30"/>
        <v>0</v>
      </c>
      <c r="E970" s="168" t="str">
        <f t="shared" si="31"/>
        <v/>
      </c>
    </row>
    <row r="971" spans="1:5" s="7" customFormat="1" ht="13.15" customHeight="1">
      <c r="A971" s="164" t="s">
        <v>589</v>
      </c>
      <c r="B971" s="170"/>
      <c r="C971" s="171"/>
      <c r="D971" s="167">
        <f t="shared" si="30"/>
        <v>0</v>
      </c>
      <c r="E971" s="168" t="str">
        <f t="shared" si="31"/>
        <v/>
      </c>
    </row>
    <row r="972" spans="1:5" s="7" customFormat="1" ht="13.15" customHeight="1">
      <c r="A972" s="164" t="s">
        <v>590</v>
      </c>
      <c r="B972" s="170"/>
      <c r="C972" s="171"/>
      <c r="D972" s="167">
        <f t="shared" si="30"/>
        <v>0</v>
      </c>
      <c r="E972" s="168" t="str">
        <f t="shared" si="31"/>
        <v/>
      </c>
    </row>
    <row r="973" spans="1:5" s="7" customFormat="1" ht="13.15" customHeight="1">
      <c r="A973" s="164" t="s">
        <v>591</v>
      </c>
      <c r="B973" s="170"/>
      <c r="C973" s="171"/>
      <c r="D973" s="167">
        <f t="shared" si="30"/>
        <v>0</v>
      </c>
      <c r="E973" s="168" t="str">
        <f t="shared" si="31"/>
        <v/>
      </c>
    </row>
    <row r="974" spans="1:5" s="7" customFormat="1" ht="13.15" customHeight="1">
      <c r="A974" s="164" t="s">
        <v>592</v>
      </c>
      <c r="B974" s="170"/>
      <c r="C974" s="171"/>
      <c r="D974" s="167">
        <f t="shared" si="30"/>
        <v>0</v>
      </c>
      <c r="E974" s="168" t="str">
        <f t="shared" si="31"/>
        <v/>
      </c>
    </row>
    <row r="975" spans="1:5" s="7" customFormat="1" ht="13.15" customHeight="1">
      <c r="A975" s="164" t="s">
        <v>593</v>
      </c>
      <c r="B975" s="170"/>
      <c r="C975" s="171"/>
      <c r="D975" s="167">
        <f t="shared" si="30"/>
        <v>0</v>
      </c>
      <c r="E975" s="168" t="str">
        <f t="shared" si="31"/>
        <v/>
      </c>
    </row>
    <row r="976" spans="1:5" s="7" customFormat="1" ht="13.15" customHeight="1">
      <c r="A976" s="164" t="s">
        <v>594</v>
      </c>
      <c r="B976" s="170"/>
      <c r="C976" s="171"/>
      <c r="D976" s="167">
        <f t="shared" si="30"/>
        <v>0</v>
      </c>
      <c r="E976" s="168" t="str">
        <f t="shared" si="31"/>
        <v/>
      </c>
    </row>
    <row r="977" spans="1:5" s="7" customFormat="1" ht="13.15" customHeight="1">
      <c r="A977" s="164" t="s">
        <v>595</v>
      </c>
      <c r="B977" s="170"/>
      <c r="C977" s="171"/>
      <c r="D977" s="167">
        <f t="shared" si="30"/>
        <v>0</v>
      </c>
      <c r="E977" s="168" t="str">
        <f t="shared" si="31"/>
        <v/>
      </c>
    </row>
    <row r="978" spans="1:5" s="7" customFormat="1" ht="13.15" customHeight="1">
      <c r="A978" s="164" t="s">
        <v>596</v>
      </c>
      <c r="B978" s="170"/>
      <c r="C978" s="171"/>
      <c r="D978" s="167">
        <f t="shared" si="30"/>
        <v>0</v>
      </c>
      <c r="E978" s="168" t="str">
        <f t="shared" si="31"/>
        <v/>
      </c>
    </row>
    <row r="979" spans="1:5" s="7" customFormat="1" ht="13.15" customHeight="1">
      <c r="A979" s="164" t="s">
        <v>597</v>
      </c>
      <c r="B979" s="170"/>
      <c r="C979" s="171"/>
      <c r="D979" s="167">
        <f t="shared" si="30"/>
        <v>0</v>
      </c>
      <c r="E979" s="168" t="str">
        <f t="shared" si="31"/>
        <v/>
      </c>
    </row>
    <row r="980" spans="1:5" s="7" customFormat="1" ht="13.15" customHeight="1">
      <c r="A980" s="164" t="s">
        <v>598</v>
      </c>
      <c r="B980" s="170"/>
      <c r="C980" s="171"/>
      <c r="D980" s="167">
        <f t="shared" si="30"/>
        <v>0</v>
      </c>
      <c r="E980" s="168" t="str">
        <f t="shared" si="31"/>
        <v/>
      </c>
    </row>
    <row r="981" spans="1:5" s="7" customFormat="1" ht="13.15" customHeight="1">
      <c r="A981" s="164" t="s">
        <v>599</v>
      </c>
      <c r="B981" s="170"/>
      <c r="C981" s="171"/>
      <c r="D981" s="167">
        <f t="shared" si="30"/>
        <v>0</v>
      </c>
      <c r="E981" s="168" t="str">
        <f t="shared" si="31"/>
        <v/>
      </c>
    </row>
    <row r="982" spans="1:5" s="7" customFormat="1" ht="13.15" customHeight="1">
      <c r="A982" s="164" t="s">
        <v>600</v>
      </c>
      <c r="B982" s="170">
        <v>142</v>
      </c>
      <c r="C982" s="171">
        <v>259</v>
      </c>
      <c r="D982" s="167">
        <f t="shared" si="30"/>
        <v>117</v>
      </c>
      <c r="E982" s="168">
        <f t="shared" si="31"/>
        <v>82.394366197183103</v>
      </c>
    </row>
    <row r="983" spans="1:5" s="7" customFormat="1" ht="13.15" customHeight="1">
      <c r="A983" s="164" t="s">
        <v>601</v>
      </c>
      <c r="B983" s="169">
        <f>SUM(B984,B985,B986,B987)</f>
        <v>0</v>
      </c>
      <c r="C983" s="172">
        <f>SUM(C984,C985,C986,C987)</f>
        <v>0</v>
      </c>
      <c r="D983" s="167">
        <f t="shared" si="30"/>
        <v>0</v>
      </c>
      <c r="E983" s="168" t="str">
        <f t="shared" si="31"/>
        <v/>
      </c>
    </row>
    <row r="984" spans="1:5" s="7" customFormat="1" ht="13.15" customHeight="1">
      <c r="A984" s="164" t="s">
        <v>51</v>
      </c>
      <c r="B984" s="170"/>
      <c r="C984" s="171"/>
      <c r="D984" s="167">
        <f t="shared" si="30"/>
        <v>0</v>
      </c>
      <c r="E984" s="168" t="str">
        <f t="shared" si="31"/>
        <v/>
      </c>
    </row>
    <row r="985" spans="1:5" s="7" customFormat="1" ht="13.15" customHeight="1">
      <c r="A985" s="164" t="s">
        <v>52</v>
      </c>
      <c r="B985" s="170"/>
      <c r="C985" s="171"/>
      <c r="D985" s="167">
        <f t="shared" si="30"/>
        <v>0</v>
      </c>
      <c r="E985" s="168" t="str">
        <f t="shared" si="31"/>
        <v/>
      </c>
    </row>
    <row r="986" spans="1:5" s="7" customFormat="1" ht="13.15" customHeight="1">
      <c r="A986" s="164" t="s">
        <v>53</v>
      </c>
      <c r="B986" s="170"/>
      <c r="C986" s="171"/>
      <c r="D986" s="167">
        <f t="shared" si="30"/>
        <v>0</v>
      </c>
      <c r="E986" s="168" t="str">
        <f t="shared" si="31"/>
        <v/>
      </c>
    </row>
    <row r="987" spans="1:5" s="7" customFormat="1" ht="13.15" customHeight="1">
      <c r="A987" s="164" t="s">
        <v>602</v>
      </c>
      <c r="B987" s="170"/>
      <c r="C987" s="171"/>
      <c r="D987" s="167">
        <f t="shared" si="30"/>
        <v>0</v>
      </c>
      <c r="E987" s="168" t="str">
        <f t="shared" si="31"/>
        <v/>
      </c>
    </row>
    <row r="988" spans="1:5" s="7" customFormat="1" ht="13.15" customHeight="1">
      <c r="A988" s="164" t="s">
        <v>603</v>
      </c>
      <c r="B988" s="169">
        <f>SUM(B989,B990,B991,B992,B993,B994,B995,B996,B997,B998)</f>
        <v>0</v>
      </c>
      <c r="C988" s="172">
        <f>SUM(C989,C990,C991,C992,C993,C994,C995,C996,C997,C998)</f>
        <v>0</v>
      </c>
      <c r="D988" s="167">
        <f t="shared" si="30"/>
        <v>0</v>
      </c>
      <c r="E988" s="168" t="str">
        <f t="shared" si="31"/>
        <v/>
      </c>
    </row>
    <row r="989" spans="1:5" s="7" customFormat="1" ht="13.15" customHeight="1">
      <c r="A989" s="164" t="s">
        <v>51</v>
      </c>
      <c r="B989" s="170"/>
      <c r="C989" s="171"/>
      <c r="D989" s="167">
        <f t="shared" si="30"/>
        <v>0</v>
      </c>
      <c r="E989" s="168" t="str">
        <f t="shared" si="31"/>
        <v/>
      </c>
    </row>
    <row r="990" spans="1:5" s="7" customFormat="1" ht="13.15" customHeight="1">
      <c r="A990" s="164" t="s">
        <v>52</v>
      </c>
      <c r="B990" s="170"/>
      <c r="C990" s="171"/>
      <c r="D990" s="167">
        <f t="shared" si="30"/>
        <v>0</v>
      </c>
      <c r="E990" s="168" t="str">
        <f t="shared" si="31"/>
        <v/>
      </c>
    </row>
    <row r="991" spans="1:5" s="7" customFormat="1" ht="13.15" customHeight="1">
      <c r="A991" s="164" t="s">
        <v>53</v>
      </c>
      <c r="B991" s="170"/>
      <c r="C991" s="171"/>
      <c r="D991" s="167">
        <f t="shared" si="30"/>
        <v>0</v>
      </c>
      <c r="E991" s="168" t="str">
        <f t="shared" si="31"/>
        <v/>
      </c>
    </row>
    <row r="992" spans="1:5" s="7" customFormat="1" ht="13.15" customHeight="1">
      <c r="A992" s="164" t="s">
        <v>604</v>
      </c>
      <c r="B992" s="170"/>
      <c r="C992" s="171"/>
      <c r="D992" s="167">
        <f t="shared" si="30"/>
        <v>0</v>
      </c>
      <c r="E992" s="168" t="str">
        <f t="shared" si="31"/>
        <v/>
      </c>
    </row>
    <row r="993" spans="1:5" s="7" customFormat="1" ht="13.15" customHeight="1">
      <c r="A993" s="164" t="s">
        <v>605</v>
      </c>
      <c r="B993" s="170"/>
      <c r="C993" s="171"/>
      <c r="D993" s="167">
        <f t="shared" si="30"/>
        <v>0</v>
      </c>
      <c r="E993" s="168" t="str">
        <f t="shared" si="31"/>
        <v/>
      </c>
    </row>
    <row r="994" spans="1:5" s="7" customFormat="1" ht="13.15" customHeight="1">
      <c r="A994" s="164" t="s">
        <v>923</v>
      </c>
      <c r="B994" s="170"/>
      <c r="C994" s="171"/>
      <c r="D994" s="167">
        <f t="shared" si="30"/>
        <v>0</v>
      </c>
      <c r="E994" s="168" t="str">
        <f t="shared" si="31"/>
        <v/>
      </c>
    </row>
    <row r="995" spans="1:5" s="7" customFormat="1" ht="13.15" customHeight="1">
      <c r="A995" s="164" t="s">
        <v>924</v>
      </c>
      <c r="B995" s="170"/>
      <c r="C995" s="171"/>
      <c r="D995" s="167">
        <f t="shared" si="30"/>
        <v>0</v>
      </c>
      <c r="E995" s="168" t="str">
        <f t="shared" si="31"/>
        <v/>
      </c>
    </row>
    <row r="996" spans="1:5" s="7" customFormat="1" ht="13.15" customHeight="1">
      <c r="A996" s="164" t="s">
        <v>925</v>
      </c>
      <c r="B996" s="170"/>
      <c r="C996" s="171"/>
      <c r="D996" s="167">
        <f t="shared" si="30"/>
        <v>0</v>
      </c>
      <c r="E996" s="168" t="str">
        <f t="shared" si="31"/>
        <v/>
      </c>
    </row>
    <row r="997" spans="1:5" s="7" customFormat="1" ht="13.15" customHeight="1">
      <c r="A997" s="164" t="s">
        <v>60</v>
      </c>
      <c r="B997" s="170"/>
      <c r="C997" s="171"/>
      <c r="D997" s="167">
        <f t="shared" si="30"/>
        <v>0</v>
      </c>
      <c r="E997" s="168" t="str">
        <f t="shared" si="31"/>
        <v/>
      </c>
    </row>
    <row r="998" spans="1:5" s="7" customFormat="1" ht="13.15" customHeight="1">
      <c r="A998" s="164" t="s">
        <v>606</v>
      </c>
      <c r="B998" s="170"/>
      <c r="C998" s="171"/>
      <c r="D998" s="167">
        <f t="shared" si="30"/>
        <v>0</v>
      </c>
      <c r="E998" s="168" t="str">
        <f t="shared" si="31"/>
        <v/>
      </c>
    </row>
    <row r="999" spans="1:5" s="7" customFormat="1" ht="13.15" customHeight="1">
      <c r="A999" s="164" t="s">
        <v>608</v>
      </c>
      <c r="B999" s="169">
        <f>SUM(B1000,B1001,B1002,B1003,B1004,B1005)</f>
        <v>0</v>
      </c>
      <c r="C999" s="172">
        <f>SUM(C1000,C1001,C1002,C1003,C1004,C1005)</f>
        <v>0</v>
      </c>
      <c r="D999" s="167">
        <f t="shared" si="30"/>
        <v>0</v>
      </c>
      <c r="E999" s="168" t="str">
        <f t="shared" si="31"/>
        <v/>
      </c>
    </row>
    <row r="1000" spans="1:5" s="7" customFormat="1" ht="13.15" customHeight="1">
      <c r="A1000" s="164" t="s">
        <v>51</v>
      </c>
      <c r="B1000" s="170"/>
      <c r="C1000" s="171"/>
      <c r="D1000" s="167">
        <f t="shared" si="30"/>
        <v>0</v>
      </c>
      <c r="E1000" s="168" t="str">
        <f t="shared" si="31"/>
        <v/>
      </c>
    </row>
    <row r="1001" spans="1:5" s="7" customFormat="1" ht="13.15" customHeight="1">
      <c r="A1001" s="164" t="s">
        <v>52</v>
      </c>
      <c r="B1001" s="170"/>
      <c r="C1001" s="171"/>
      <c r="D1001" s="167">
        <f t="shared" si="30"/>
        <v>0</v>
      </c>
      <c r="E1001" s="168" t="str">
        <f t="shared" si="31"/>
        <v/>
      </c>
    </row>
    <row r="1002" spans="1:5" s="7" customFormat="1" ht="13.15" customHeight="1">
      <c r="A1002" s="164" t="s">
        <v>53</v>
      </c>
      <c r="B1002" s="170"/>
      <c r="C1002" s="171"/>
      <c r="D1002" s="167">
        <f t="shared" si="30"/>
        <v>0</v>
      </c>
      <c r="E1002" s="168" t="str">
        <f t="shared" si="31"/>
        <v/>
      </c>
    </row>
    <row r="1003" spans="1:5" s="7" customFormat="1" ht="13.15" customHeight="1">
      <c r="A1003" s="164" t="s">
        <v>609</v>
      </c>
      <c r="B1003" s="170"/>
      <c r="C1003" s="171"/>
      <c r="D1003" s="167">
        <f t="shared" si="30"/>
        <v>0</v>
      </c>
      <c r="E1003" s="168" t="str">
        <f t="shared" si="31"/>
        <v/>
      </c>
    </row>
    <row r="1004" spans="1:5" s="7" customFormat="1" ht="13.15" customHeight="1">
      <c r="A1004" s="164" t="s">
        <v>610</v>
      </c>
      <c r="B1004" s="170"/>
      <c r="C1004" s="171"/>
      <c r="D1004" s="167">
        <f t="shared" si="30"/>
        <v>0</v>
      </c>
      <c r="E1004" s="168" t="str">
        <f t="shared" si="31"/>
        <v/>
      </c>
    </row>
    <row r="1005" spans="1:5" s="7" customFormat="1" ht="13.15" customHeight="1">
      <c r="A1005" s="164" t="s">
        <v>611</v>
      </c>
      <c r="B1005" s="170"/>
      <c r="C1005" s="171"/>
      <c r="D1005" s="167">
        <f t="shared" si="30"/>
        <v>0</v>
      </c>
      <c r="E1005" s="168" t="str">
        <f t="shared" si="31"/>
        <v/>
      </c>
    </row>
    <row r="1006" spans="1:5" s="7" customFormat="1" ht="13.15" customHeight="1">
      <c r="A1006" s="164" t="s">
        <v>612</v>
      </c>
      <c r="B1006" s="169">
        <f>SUM(B1007,B1008,B1009,B1010,B1011,B1012,B1013)</f>
        <v>554</v>
      </c>
      <c r="C1006" s="172">
        <f>SUM(C1007,C1008,C1009,C1010,C1011,C1012,C1013)</f>
        <v>462</v>
      </c>
      <c r="D1006" s="167">
        <f t="shared" si="30"/>
        <v>-92</v>
      </c>
      <c r="E1006" s="168">
        <f t="shared" si="31"/>
        <v>-16.60649819494585</v>
      </c>
    </row>
    <row r="1007" spans="1:5" s="7" customFormat="1" ht="13.15" customHeight="1">
      <c r="A1007" s="164" t="s">
        <v>51</v>
      </c>
      <c r="B1007" s="170">
        <v>193</v>
      </c>
      <c r="C1007" s="171">
        <v>113</v>
      </c>
      <c r="D1007" s="167">
        <f t="shared" si="30"/>
        <v>-80</v>
      </c>
      <c r="E1007" s="168">
        <f t="shared" si="31"/>
        <v>-41.450777202072537</v>
      </c>
    </row>
    <row r="1008" spans="1:5" s="7" customFormat="1" ht="13.15" customHeight="1">
      <c r="A1008" s="164" t="s">
        <v>52</v>
      </c>
      <c r="B1008" s="170">
        <v>276</v>
      </c>
      <c r="C1008" s="171">
        <v>163</v>
      </c>
      <c r="D1008" s="167">
        <f t="shared" si="30"/>
        <v>-113</v>
      </c>
      <c r="E1008" s="168">
        <f t="shared" si="31"/>
        <v>-40.942028985507243</v>
      </c>
    </row>
    <row r="1009" spans="1:5" s="7" customFormat="1" ht="13.15" customHeight="1">
      <c r="A1009" s="164" t="s">
        <v>53</v>
      </c>
      <c r="B1009" s="170"/>
      <c r="C1009" s="171"/>
      <c r="D1009" s="167">
        <f t="shared" si="30"/>
        <v>0</v>
      </c>
      <c r="E1009" s="168" t="str">
        <f t="shared" si="31"/>
        <v/>
      </c>
    </row>
    <row r="1010" spans="1:5" s="7" customFormat="1" ht="13.15" customHeight="1">
      <c r="A1010" s="164" t="s">
        <v>613</v>
      </c>
      <c r="B1010" s="170"/>
      <c r="C1010" s="171"/>
      <c r="D1010" s="167">
        <f t="shared" si="30"/>
        <v>0</v>
      </c>
      <c r="E1010" s="168" t="str">
        <f t="shared" si="31"/>
        <v/>
      </c>
    </row>
    <row r="1011" spans="1:5" s="7" customFormat="1" ht="13.15" customHeight="1">
      <c r="A1011" s="164" t="s">
        <v>614</v>
      </c>
      <c r="B1011" s="170"/>
      <c r="C1011" s="171"/>
      <c r="D1011" s="167">
        <f t="shared" si="30"/>
        <v>0</v>
      </c>
      <c r="E1011" s="168" t="str">
        <f t="shared" si="31"/>
        <v/>
      </c>
    </row>
    <row r="1012" spans="1:5" s="7" customFormat="1" ht="13.15" customHeight="1">
      <c r="A1012" s="164" t="s">
        <v>926</v>
      </c>
      <c r="B1012" s="170"/>
      <c r="C1012" s="171"/>
      <c r="D1012" s="167">
        <f t="shared" si="30"/>
        <v>0</v>
      </c>
      <c r="E1012" s="168" t="str">
        <f t="shared" si="31"/>
        <v/>
      </c>
    </row>
    <row r="1013" spans="1:5" s="7" customFormat="1" ht="13.15" customHeight="1">
      <c r="A1013" s="164" t="s">
        <v>615</v>
      </c>
      <c r="B1013" s="170">
        <v>85</v>
      </c>
      <c r="C1013" s="171">
        <v>186</v>
      </c>
      <c r="D1013" s="167">
        <f t="shared" si="30"/>
        <v>101</v>
      </c>
      <c r="E1013" s="168">
        <f t="shared" si="31"/>
        <v>118.82352941176471</v>
      </c>
    </row>
    <row r="1014" spans="1:5" s="7" customFormat="1" ht="13.15" customHeight="1">
      <c r="A1014" s="164" t="s">
        <v>927</v>
      </c>
      <c r="B1014" s="169">
        <f>SUM(B1015,B1016,B1017,B1018,B1019)</f>
        <v>0</v>
      </c>
      <c r="C1014" s="172">
        <f>SUM(C1015,C1016,C1017,C1018,C1019)</f>
        <v>0</v>
      </c>
      <c r="D1014" s="167">
        <f t="shared" si="30"/>
        <v>0</v>
      </c>
      <c r="E1014" s="168" t="str">
        <f t="shared" si="31"/>
        <v/>
      </c>
    </row>
    <row r="1015" spans="1:5" s="7" customFormat="1" ht="13.15" customHeight="1">
      <c r="A1015" s="164" t="s">
        <v>616</v>
      </c>
      <c r="B1015" s="170"/>
      <c r="C1015" s="171"/>
      <c r="D1015" s="167">
        <f t="shared" si="30"/>
        <v>0</v>
      </c>
      <c r="E1015" s="168" t="str">
        <f t="shared" si="31"/>
        <v/>
      </c>
    </row>
    <row r="1016" spans="1:5" s="7" customFormat="1" ht="13.15" customHeight="1">
      <c r="A1016" s="164" t="s">
        <v>617</v>
      </c>
      <c r="B1016" s="170"/>
      <c r="C1016" s="171"/>
      <c r="D1016" s="167">
        <f t="shared" si="30"/>
        <v>0</v>
      </c>
      <c r="E1016" s="168" t="str">
        <f t="shared" si="31"/>
        <v/>
      </c>
    </row>
    <row r="1017" spans="1:5" s="7" customFormat="1" ht="13.15" customHeight="1">
      <c r="A1017" s="164" t="s">
        <v>618</v>
      </c>
      <c r="B1017" s="170"/>
      <c r="C1017" s="171"/>
      <c r="D1017" s="167">
        <f t="shared" si="30"/>
        <v>0</v>
      </c>
      <c r="E1017" s="168" t="str">
        <f t="shared" si="31"/>
        <v/>
      </c>
    </row>
    <row r="1018" spans="1:5" s="7" customFormat="1" ht="13.15" customHeight="1">
      <c r="A1018" s="164" t="s">
        <v>619</v>
      </c>
      <c r="B1018" s="170"/>
      <c r="C1018" s="171"/>
      <c r="D1018" s="167">
        <f t="shared" si="30"/>
        <v>0</v>
      </c>
      <c r="E1018" s="168" t="str">
        <f t="shared" si="31"/>
        <v/>
      </c>
    </row>
    <row r="1019" spans="1:5" s="7" customFormat="1" ht="13.15" customHeight="1">
      <c r="A1019" s="164" t="s">
        <v>928</v>
      </c>
      <c r="B1019" s="170"/>
      <c r="C1019" s="171"/>
      <c r="D1019" s="167">
        <f t="shared" si="30"/>
        <v>0</v>
      </c>
      <c r="E1019" s="168" t="str">
        <f t="shared" si="31"/>
        <v/>
      </c>
    </row>
    <row r="1020" spans="1:5" s="7" customFormat="1" ht="13.15" customHeight="1">
      <c r="A1020" s="164" t="s">
        <v>929</v>
      </c>
      <c r="B1020" s="169">
        <f>SUM(B1021,B1031,B1037)</f>
        <v>107</v>
      </c>
      <c r="C1020" s="172">
        <f>SUM(C1021,C1031,C1037)</f>
        <v>115</v>
      </c>
      <c r="D1020" s="167">
        <f t="shared" si="30"/>
        <v>8</v>
      </c>
      <c r="E1020" s="168">
        <f t="shared" si="31"/>
        <v>7.4766355140186906</v>
      </c>
    </row>
    <row r="1021" spans="1:5" s="7" customFormat="1" ht="13.15" customHeight="1">
      <c r="A1021" s="164" t="s">
        <v>930</v>
      </c>
      <c r="B1021" s="169">
        <f>SUM(B1022,B1023,B1024,B1025,B1026,B1027,B1028,B1029,B1030)</f>
        <v>107</v>
      </c>
      <c r="C1021" s="172">
        <f>SUM(C1022,C1023,C1024,C1025,C1026,C1027,C1028,C1029,C1030)</f>
        <v>115</v>
      </c>
      <c r="D1021" s="167">
        <f t="shared" si="30"/>
        <v>8</v>
      </c>
      <c r="E1021" s="168">
        <f t="shared" si="31"/>
        <v>7.4766355140186906</v>
      </c>
    </row>
    <row r="1022" spans="1:5" s="7" customFormat="1" ht="13.15" customHeight="1">
      <c r="A1022" s="164" t="s">
        <v>51</v>
      </c>
      <c r="B1022" s="170">
        <v>50</v>
      </c>
      <c r="C1022" s="171">
        <v>61</v>
      </c>
      <c r="D1022" s="167">
        <f t="shared" si="30"/>
        <v>11</v>
      </c>
      <c r="E1022" s="168">
        <f t="shared" si="31"/>
        <v>22</v>
      </c>
    </row>
    <row r="1023" spans="1:5" s="7" customFormat="1" ht="13.15" customHeight="1">
      <c r="A1023" s="164" t="s">
        <v>52</v>
      </c>
      <c r="B1023" s="170">
        <v>57</v>
      </c>
      <c r="C1023" s="171">
        <v>54</v>
      </c>
      <c r="D1023" s="167">
        <f t="shared" si="30"/>
        <v>-3</v>
      </c>
      <c r="E1023" s="168">
        <f t="shared" si="31"/>
        <v>-5.2631578947368416</v>
      </c>
    </row>
    <row r="1024" spans="1:5" s="7" customFormat="1" ht="13.15" customHeight="1">
      <c r="A1024" s="164" t="s">
        <v>53</v>
      </c>
      <c r="B1024" s="170"/>
      <c r="C1024" s="171"/>
      <c r="D1024" s="167">
        <f t="shared" si="30"/>
        <v>0</v>
      </c>
      <c r="E1024" s="168" t="str">
        <f t="shared" si="31"/>
        <v/>
      </c>
    </row>
    <row r="1025" spans="1:5" s="7" customFormat="1" ht="13.15" customHeight="1">
      <c r="A1025" s="164" t="s">
        <v>620</v>
      </c>
      <c r="B1025" s="170"/>
      <c r="C1025" s="171"/>
      <c r="D1025" s="167">
        <f t="shared" si="30"/>
        <v>0</v>
      </c>
      <c r="E1025" s="168" t="str">
        <f t="shared" si="31"/>
        <v/>
      </c>
    </row>
    <row r="1026" spans="1:5" s="7" customFormat="1" ht="13.15" customHeight="1">
      <c r="A1026" s="164" t="s">
        <v>621</v>
      </c>
      <c r="B1026" s="170"/>
      <c r="C1026" s="171"/>
      <c r="D1026" s="167">
        <f t="shared" si="30"/>
        <v>0</v>
      </c>
      <c r="E1026" s="168" t="str">
        <f t="shared" si="31"/>
        <v/>
      </c>
    </row>
    <row r="1027" spans="1:5" s="7" customFormat="1" ht="13.15" customHeight="1">
      <c r="A1027" s="164" t="s">
        <v>622</v>
      </c>
      <c r="B1027" s="170"/>
      <c r="C1027" s="171"/>
      <c r="D1027" s="167">
        <f t="shared" si="30"/>
        <v>0</v>
      </c>
      <c r="E1027" s="168" t="str">
        <f t="shared" si="31"/>
        <v/>
      </c>
    </row>
    <row r="1028" spans="1:5" s="7" customFormat="1" ht="13.15" customHeight="1">
      <c r="A1028" s="164" t="s">
        <v>623</v>
      </c>
      <c r="B1028" s="170"/>
      <c r="C1028" s="171"/>
      <c r="D1028" s="167">
        <f t="shared" si="30"/>
        <v>0</v>
      </c>
      <c r="E1028" s="168" t="str">
        <f t="shared" si="31"/>
        <v/>
      </c>
    </row>
    <row r="1029" spans="1:5" s="7" customFormat="1" ht="13.15" customHeight="1">
      <c r="A1029" s="164" t="s">
        <v>60</v>
      </c>
      <c r="B1029" s="170"/>
      <c r="C1029" s="171"/>
      <c r="D1029" s="167">
        <f t="shared" si="30"/>
        <v>0</v>
      </c>
      <c r="E1029" s="168" t="str">
        <f t="shared" si="31"/>
        <v/>
      </c>
    </row>
    <row r="1030" spans="1:5" s="7" customFormat="1" ht="13.15" customHeight="1">
      <c r="A1030" s="164" t="s">
        <v>624</v>
      </c>
      <c r="B1030" s="170">
        <v>0</v>
      </c>
      <c r="C1030" s="171">
        <v>0</v>
      </c>
      <c r="D1030" s="167">
        <f t="shared" si="30"/>
        <v>0</v>
      </c>
      <c r="E1030" s="168" t="str">
        <f t="shared" si="31"/>
        <v/>
      </c>
    </row>
    <row r="1031" spans="1:5" s="7" customFormat="1" ht="13.15" customHeight="1">
      <c r="A1031" s="164" t="s">
        <v>626</v>
      </c>
      <c r="B1031" s="169">
        <f>SUM(B1032,B1033,B1034,B1035,B1036)</f>
        <v>0</v>
      </c>
      <c r="C1031" s="172">
        <f>SUM(C1032,C1033,C1034,C1035,C1036)</f>
        <v>0</v>
      </c>
      <c r="D1031" s="167">
        <f t="shared" ref="D1031:D1094" si="32">C1031-B1031</f>
        <v>0</v>
      </c>
      <c r="E1031" s="168" t="str">
        <f t="shared" ref="E1031:E1094" si="33">IF(B1031=0,"",D1031/B1031*100)</f>
        <v/>
      </c>
    </row>
    <row r="1032" spans="1:5" s="7" customFormat="1" ht="13.15" customHeight="1">
      <c r="A1032" s="164" t="s">
        <v>51</v>
      </c>
      <c r="B1032" s="170"/>
      <c r="C1032" s="171"/>
      <c r="D1032" s="167">
        <f t="shared" si="32"/>
        <v>0</v>
      </c>
      <c r="E1032" s="168" t="str">
        <f t="shared" si="33"/>
        <v/>
      </c>
    </row>
    <row r="1033" spans="1:5" s="7" customFormat="1" ht="13.15" customHeight="1">
      <c r="A1033" s="164" t="s">
        <v>52</v>
      </c>
      <c r="B1033" s="170"/>
      <c r="C1033" s="171"/>
      <c r="D1033" s="167">
        <f t="shared" si="32"/>
        <v>0</v>
      </c>
      <c r="E1033" s="168" t="str">
        <f t="shared" si="33"/>
        <v/>
      </c>
    </row>
    <row r="1034" spans="1:5" s="7" customFormat="1" ht="13.15" customHeight="1">
      <c r="A1034" s="164" t="s">
        <v>53</v>
      </c>
      <c r="B1034" s="170"/>
      <c r="C1034" s="171"/>
      <c r="D1034" s="167">
        <f t="shared" si="32"/>
        <v>0</v>
      </c>
      <c r="E1034" s="168" t="str">
        <f t="shared" si="33"/>
        <v/>
      </c>
    </row>
    <row r="1035" spans="1:5" s="7" customFormat="1" ht="13.15" customHeight="1">
      <c r="A1035" s="164" t="s">
        <v>627</v>
      </c>
      <c r="B1035" s="170"/>
      <c r="C1035" s="171"/>
      <c r="D1035" s="167">
        <f t="shared" si="32"/>
        <v>0</v>
      </c>
      <c r="E1035" s="168" t="str">
        <f t="shared" si="33"/>
        <v/>
      </c>
    </row>
    <row r="1036" spans="1:5" s="7" customFormat="1" ht="13.15" customHeight="1">
      <c r="A1036" s="164" t="s">
        <v>628</v>
      </c>
      <c r="B1036" s="170">
        <v>0</v>
      </c>
      <c r="C1036" s="171">
        <v>0</v>
      </c>
      <c r="D1036" s="167">
        <f t="shared" si="32"/>
        <v>0</v>
      </c>
      <c r="E1036" s="168" t="str">
        <f t="shared" si="33"/>
        <v/>
      </c>
    </row>
    <row r="1037" spans="1:5" s="7" customFormat="1" ht="13.15" customHeight="1">
      <c r="A1037" s="164" t="s">
        <v>931</v>
      </c>
      <c r="B1037" s="169">
        <f>SUM(B1038,B1039)</f>
        <v>0</v>
      </c>
      <c r="C1037" s="172">
        <f>SUM(C1038,C1039)</f>
        <v>0</v>
      </c>
      <c r="D1037" s="167">
        <f t="shared" si="32"/>
        <v>0</v>
      </c>
      <c r="E1037" s="168" t="str">
        <f t="shared" si="33"/>
        <v/>
      </c>
    </row>
    <row r="1038" spans="1:5" s="7" customFormat="1" ht="13.15" customHeight="1">
      <c r="A1038" s="164" t="s">
        <v>629</v>
      </c>
      <c r="B1038" s="170"/>
      <c r="C1038" s="171"/>
      <c r="D1038" s="167">
        <f t="shared" si="32"/>
        <v>0</v>
      </c>
      <c r="E1038" s="168" t="str">
        <f t="shared" si="33"/>
        <v/>
      </c>
    </row>
    <row r="1039" spans="1:5" s="7" customFormat="1" ht="13.15" customHeight="1">
      <c r="A1039" s="164" t="s">
        <v>932</v>
      </c>
      <c r="B1039" s="170"/>
      <c r="C1039" s="171"/>
      <c r="D1039" s="167">
        <f t="shared" si="32"/>
        <v>0</v>
      </c>
      <c r="E1039" s="168" t="str">
        <f t="shared" si="33"/>
        <v/>
      </c>
    </row>
    <row r="1040" spans="1:5" s="7" customFormat="1" ht="13.15" customHeight="1">
      <c r="A1040" s="164" t="s">
        <v>933</v>
      </c>
      <c r="B1040" s="169">
        <f>SUM(B1041,B1048,B1058,B1064,B1067)</f>
        <v>0</v>
      </c>
      <c r="C1040" s="172">
        <f>SUM(C1041,C1048,C1058,C1064,C1067)</f>
        <v>0</v>
      </c>
      <c r="D1040" s="167">
        <f t="shared" si="32"/>
        <v>0</v>
      </c>
      <c r="E1040" s="168" t="str">
        <f t="shared" si="33"/>
        <v/>
      </c>
    </row>
    <row r="1041" spans="1:5" s="7" customFormat="1" ht="13.15" customHeight="1">
      <c r="A1041" s="164" t="s">
        <v>934</v>
      </c>
      <c r="B1041" s="169">
        <f>SUM(B1042,B1043,B1044,B1045,B1046,B1047)</f>
        <v>0</v>
      </c>
      <c r="C1041" s="172">
        <f>SUM(C1042,C1043,C1044,C1045,C1046,C1047)</f>
        <v>0</v>
      </c>
      <c r="D1041" s="167">
        <f t="shared" si="32"/>
        <v>0</v>
      </c>
      <c r="E1041" s="168" t="str">
        <f t="shared" si="33"/>
        <v/>
      </c>
    </row>
    <row r="1042" spans="1:5" s="7" customFormat="1" ht="13.15" customHeight="1">
      <c r="A1042" s="164" t="s">
        <v>51</v>
      </c>
      <c r="B1042" s="170"/>
      <c r="C1042" s="171"/>
      <c r="D1042" s="167">
        <f t="shared" si="32"/>
        <v>0</v>
      </c>
      <c r="E1042" s="168" t="str">
        <f t="shared" si="33"/>
        <v/>
      </c>
    </row>
    <row r="1043" spans="1:5" s="7" customFormat="1" ht="13.15" customHeight="1">
      <c r="A1043" s="164" t="s">
        <v>52</v>
      </c>
      <c r="B1043" s="170"/>
      <c r="C1043" s="171"/>
      <c r="D1043" s="167">
        <f t="shared" si="32"/>
        <v>0</v>
      </c>
      <c r="E1043" s="168" t="str">
        <f t="shared" si="33"/>
        <v/>
      </c>
    </row>
    <row r="1044" spans="1:5" s="7" customFormat="1" ht="13.15" customHeight="1">
      <c r="A1044" s="164" t="s">
        <v>53</v>
      </c>
      <c r="B1044" s="170"/>
      <c r="C1044" s="171"/>
      <c r="D1044" s="167">
        <f t="shared" si="32"/>
        <v>0</v>
      </c>
      <c r="E1044" s="168" t="str">
        <f t="shared" si="33"/>
        <v/>
      </c>
    </row>
    <row r="1045" spans="1:5" s="7" customFormat="1" ht="13.15" customHeight="1">
      <c r="A1045" s="164" t="s">
        <v>935</v>
      </c>
      <c r="B1045" s="170"/>
      <c r="C1045" s="171"/>
      <c r="D1045" s="167">
        <f t="shared" si="32"/>
        <v>0</v>
      </c>
      <c r="E1045" s="168" t="str">
        <f t="shared" si="33"/>
        <v/>
      </c>
    </row>
    <row r="1046" spans="1:5" s="7" customFormat="1" ht="13.15" customHeight="1">
      <c r="A1046" s="164" t="s">
        <v>60</v>
      </c>
      <c r="B1046" s="170"/>
      <c r="C1046" s="171"/>
      <c r="D1046" s="167">
        <f t="shared" si="32"/>
        <v>0</v>
      </c>
      <c r="E1046" s="168" t="str">
        <f t="shared" si="33"/>
        <v/>
      </c>
    </row>
    <row r="1047" spans="1:5" s="7" customFormat="1" ht="13.15" customHeight="1">
      <c r="A1047" s="164" t="s">
        <v>936</v>
      </c>
      <c r="B1047" s="170"/>
      <c r="C1047" s="171"/>
      <c r="D1047" s="167">
        <f t="shared" si="32"/>
        <v>0</v>
      </c>
      <c r="E1047" s="168" t="str">
        <f t="shared" si="33"/>
        <v/>
      </c>
    </row>
    <row r="1048" spans="1:5" s="7" customFormat="1" ht="13.15" customHeight="1">
      <c r="A1048" s="164" t="s">
        <v>937</v>
      </c>
      <c r="B1048" s="169">
        <f>SUM(B1049,B1050,B1051,B1052,B1053,B1054,B1055,B1056,B1057)</f>
        <v>0</v>
      </c>
      <c r="C1048" s="172">
        <f>SUM(C1049,C1050,C1051,C1052,C1053,C1054,C1055,C1056,C1057)</f>
        <v>0</v>
      </c>
      <c r="D1048" s="167">
        <f t="shared" si="32"/>
        <v>0</v>
      </c>
      <c r="E1048" s="168" t="str">
        <f t="shared" si="33"/>
        <v/>
      </c>
    </row>
    <row r="1049" spans="1:5" s="7" customFormat="1" ht="13.15" customHeight="1">
      <c r="A1049" s="164" t="s">
        <v>938</v>
      </c>
      <c r="B1049" s="170"/>
      <c r="C1049" s="171"/>
      <c r="D1049" s="167">
        <f t="shared" si="32"/>
        <v>0</v>
      </c>
      <c r="E1049" s="168" t="str">
        <f t="shared" si="33"/>
        <v/>
      </c>
    </row>
    <row r="1050" spans="1:5" s="7" customFormat="1" ht="13.15" customHeight="1">
      <c r="A1050" s="164" t="s">
        <v>939</v>
      </c>
      <c r="B1050" s="170"/>
      <c r="C1050" s="171"/>
      <c r="D1050" s="167">
        <f t="shared" si="32"/>
        <v>0</v>
      </c>
      <c r="E1050" s="168" t="str">
        <f t="shared" si="33"/>
        <v/>
      </c>
    </row>
    <row r="1051" spans="1:5" s="7" customFormat="1" ht="13.15" customHeight="1">
      <c r="A1051" s="164" t="s">
        <v>940</v>
      </c>
      <c r="B1051" s="170"/>
      <c r="C1051" s="171"/>
      <c r="D1051" s="167">
        <f t="shared" si="32"/>
        <v>0</v>
      </c>
      <c r="E1051" s="168" t="str">
        <f t="shared" si="33"/>
        <v/>
      </c>
    </row>
    <row r="1052" spans="1:5" s="7" customFormat="1" ht="13.15" customHeight="1">
      <c r="A1052" s="164" t="s">
        <v>941</v>
      </c>
      <c r="B1052" s="170"/>
      <c r="C1052" s="171"/>
      <c r="D1052" s="167">
        <f t="shared" si="32"/>
        <v>0</v>
      </c>
      <c r="E1052" s="168" t="str">
        <f t="shared" si="33"/>
        <v/>
      </c>
    </row>
    <row r="1053" spans="1:5" s="7" customFormat="1" ht="13.15" customHeight="1">
      <c r="A1053" s="164" t="s">
        <v>942</v>
      </c>
      <c r="B1053" s="170"/>
      <c r="C1053" s="171"/>
      <c r="D1053" s="167">
        <f t="shared" si="32"/>
        <v>0</v>
      </c>
      <c r="E1053" s="168" t="str">
        <f t="shared" si="33"/>
        <v/>
      </c>
    </row>
    <row r="1054" spans="1:5" s="7" customFormat="1" ht="13.15" customHeight="1">
      <c r="A1054" s="164" t="s">
        <v>943</v>
      </c>
      <c r="B1054" s="170"/>
      <c r="C1054" s="171"/>
      <c r="D1054" s="167">
        <f t="shared" si="32"/>
        <v>0</v>
      </c>
      <c r="E1054" s="168" t="str">
        <f t="shared" si="33"/>
        <v/>
      </c>
    </row>
    <row r="1055" spans="1:5" s="7" customFormat="1" ht="13.15" customHeight="1">
      <c r="A1055" s="164" t="s">
        <v>944</v>
      </c>
      <c r="B1055" s="170"/>
      <c r="C1055" s="171"/>
      <c r="D1055" s="167">
        <f t="shared" si="32"/>
        <v>0</v>
      </c>
      <c r="E1055" s="168" t="str">
        <f t="shared" si="33"/>
        <v/>
      </c>
    </row>
    <row r="1056" spans="1:5" s="7" customFormat="1" ht="13.15" customHeight="1">
      <c r="A1056" s="164" t="s">
        <v>945</v>
      </c>
      <c r="B1056" s="170"/>
      <c r="C1056" s="171"/>
      <c r="D1056" s="167">
        <f t="shared" si="32"/>
        <v>0</v>
      </c>
      <c r="E1056" s="168" t="str">
        <f t="shared" si="33"/>
        <v/>
      </c>
    </row>
    <row r="1057" spans="1:5" s="7" customFormat="1" ht="13.15" customHeight="1">
      <c r="A1057" s="164" t="s">
        <v>946</v>
      </c>
      <c r="B1057" s="170"/>
      <c r="C1057" s="171"/>
      <c r="D1057" s="167">
        <f t="shared" si="32"/>
        <v>0</v>
      </c>
      <c r="E1057" s="168" t="str">
        <f t="shared" si="33"/>
        <v/>
      </c>
    </row>
    <row r="1058" spans="1:5" s="7" customFormat="1" ht="13.15" customHeight="1">
      <c r="A1058" s="164" t="s">
        <v>947</v>
      </c>
      <c r="B1058" s="169">
        <f>SUM(B1059,B1060,B1061,B1062,B1063)</f>
        <v>0</v>
      </c>
      <c r="C1058" s="172">
        <f>SUM(C1059,C1060,C1061,C1062,C1063)</f>
        <v>0</v>
      </c>
      <c r="D1058" s="167">
        <f t="shared" si="32"/>
        <v>0</v>
      </c>
      <c r="E1058" s="168" t="str">
        <f t="shared" si="33"/>
        <v/>
      </c>
    </row>
    <row r="1059" spans="1:5" s="7" customFormat="1" ht="13.15" customHeight="1">
      <c r="A1059" s="164" t="s">
        <v>948</v>
      </c>
      <c r="B1059" s="170"/>
      <c r="C1059" s="171"/>
      <c r="D1059" s="167">
        <f t="shared" si="32"/>
        <v>0</v>
      </c>
      <c r="E1059" s="168" t="str">
        <f t="shared" si="33"/>
        <v/>
      </c>
    </row>
    <row r="1060" spans="1:5" s="7" customFormat="1" ht="13.15" customHeight="1">
      <c r="A1060" s="164" t="s">
        <v>949</v>
      </c>
      <c r="B1060" s="170"/>
      <c r="C1060" s="171"/>
      <c r="D1060" s="167">
        <f t="shared" si="32"/>
        <v>0</v>
      </c>
      <c r="E1060" s="168" t="str">
        <f t="shared" si="33"/>
        <v/>
      </c>
    </row>
    <row r="1061" spans="1:5" s="7" customFormat="1" ht="13.15" customHeight="1">
      <c r="A1061" s="164" t="s">
        <v>950</v>
      </c>
      <c r="B1061" s="170"/>
      <c r="C1061" s="171"/>
      <c r="D1061" s="167">
        <f t="shared" si="32"/>
        <v>0</v>
      </c>
      <c r="E1061" s="168" t="str">
        <f t="shared" si="33"/>
        <v/>
      </c>
    </row>
    <row r="1062" spans="1:5" s="7" customFormat="1" ht="13.15" customHeight="1">
      <c r="A1062" s="164" t="s">
        <v>951</v>
      </c>
      <c r="B1062" s="170"/>
      <c r="C1062" s="171"/>
      <c r="D1062" s="167">
        <f t="shared" si="32"/>
        <v>0</v>
      </c>
      <c r="E1062" s="168" t="str">
        <f t="shared" si="33"/>
        <v/>
      </c>
    </row>
    <row r="1063" spans="1:5" s="7" customFormat="1" ht="13.15" customHeight="1">
      <c r="A1063" s="164" t="s">
        <v>952</v>
      </c>
      <c r="B1063" s="170"/>
      <c r="C1063" s="171"/>
      <c r="D1063" s="167">
        <f t="shared" si="32"/>
        <v>0</v>
      </c>
      <c r="E1063" s="168" t="str">
        <f t="shared" si="33"/>
        <v/>
      </c>
    </row>
    <row r="1064" spans="1:5" s="7" customFormat="1" ht="13.15" customHeight="1">
      <c r="A1064" s="164" t="s">
        <v>953</v>
      </c>
      <c r="B1064" s="169">
        <f>SUM(B1065,B1066)</f>
        <v>0</v>
      </c>
      <c r="C1064" s="172">
        <f>SUM(C1065,C1066)</f>
        <v>0</v>
      </c>
      <c r="D1064" s="167">
        <f t="shared" si="32"/>
        <v>0</v>
      </c>
      <c r="E1064" s="168" t="str">
        <f t="shared" si="33"/>
        <v/>
      </c>
    </row>
    <row r="1065" spans="1:5" s="7" customFormat="1" ht="13.15" customHeight="1">
      <c r="A1065" s="164" t="s">
        <v>954</v>
      </c>
      <c r="B1065" s="170"/>
      <c r="C1065" s="171"/>
      <c r="D1065" s="167">
        <f t="shared" si="32"/>
        <v>0</v>
      </c>
      <c r="E1065" s="168" t="str">
        <f t="shared" si="33"/>
        <v/>
      </c>
    </row>
    <row r="1066" spans="1:5" s="7" customFormat="1" ht="13.15" customHeight="1">
      <c r="A1066" s="164" t="s">
        <v>955</v>
      </c>
      <c r="B1066" s="170"/>
      <c r="C1066" s="171"/>
      <c r="D1066" s="167">
        <f t="shared" si="32"/>
        <v>0</v>
      </c>
      <c r="E1066" s="168" t="str">
        <f t="shared" si="33"/>
        <v/>
      </c>
    </row>
    <row r="1067" spans="1:5" s="7" customFormat="1" ht="13.15" customHeight="1">
      <c r="A1067" s="164" t="s">
        <v>956</v>
      </c>
      <c r="B1067" s="169">
        <f>SUM(B1068,B1069)</f>
        <v>0</v>
      </c>
      <c r="C1067" s="172">
        <f>SUM(C1068,C1069)</f>
        <v>0</v>
      </c>
      <c r="D1067" s="167">
        <f t="shared" si="32"/>
        <v>0</v>
      </c>
      <c r="E1067" s="168" t="str">
        <f t="shared" si="33"/>
        <v/>
      </c>
    </row>
    <row r="1068" spans="1:5" s="7" customFormat="1" ht="13.15" customHeight="1">
      <c r="A1068" s="164" t="s">
        <v>957</v>
      </c>
      <c r="B1068" s="170"/>
      <c r="C1068" s="171"/>
      <c r="D1068" s="167">
        <f t="shared" si="32"/>
        <v>0</v>
      </c>
      <c r="E1068" s="168" t="str">
        <f t="shared" si="33"/>
        <v/>
      </c>
    </row>
    <row r="1069" spans="1:5" s="7" customFormat="1" ht="13.15" customHeight="1">
      <c r="A1069" s="164" t="s">
        <v>958</v>
      </c>
      <c r="B1069" s="170"/>
      <c r="C1069" s="171"/>
      <c r="D1069" s="167">
        <f t="shared" si="32"/>
        <v>0</v>
      </c>
      <c r="E1069" s="168" t="str">
        <f t="shared" si="33"/>
        <v/>
      </c>
    </row>
    <row r="1070" spans="1:5" s="7" customFormat="1" ht="13.15" customHeight="1">
      <c r="A1070" s="164" t="s">
        <v>959</v>
      </c>
      <c r="B1070" s="169">
        <f>SUM(B1071,B1072,B1073,B1074,B1075,B1076,B1077,B1078,B1079)</f>
        <v>0</v>
      </c>
      <c r="C1070" s="172">
        <f>SUM(C1071,C1072,C1073,C1074,C1075,C1076,C1077,C1078,C1079)</f>
        <v>0</v>
      </c>
      <c r="D1070" s="167">
        <f t="shared" si="32"/>
        <v>0</v>
      </c>
      <c r="E1070" s="168" t="str">
        <f t="shared" si="33"/>
        <v/>
      </c>
    </row>
    <row r="1071" spans="1:5" s="7" customFormat="1" ht="13.15" customHeight="1">
      <c r="A1071" s="164" t="s">
        <v>630</v>
      </c>
      <c r="B1071" s="169"/>
      <c r="C1071" s="172"/>
      <c r="D1071" s="167">
        <f t="shared" si="32"/>
        <v>0</v>
      </c>
      <c r="E1071" s="168" t="str">
        <f t="shared" si="33"/>
        <v/>
      </c>
    </row>
    <row r="1072" spans="1:5" s="7" customFormat="1" ht="13.15" customHeight="1">
      <c r="A1072" s="164" t="s">
        <v>631</v>
      </c>
      <c r="B1072" s="169"/>
      <c r="C1072" s="172"/>
      <c r="D1072" s="167">
        <f t="shared" si="32"/>
        <v>0</v>
      </c>
      <c r="E1072" s="168" t="str">
        <f t="shared" si="33"/>
        <v/>
      </c>
    </row>
    <row r="1073" spans="1:5" s="7" customFormat="1" ht="13.15" customHeight="1">
      <c r="A1073" s="164" t="s">
        <v>960</v>
      </c>
      <c r="B1073" s="169"/>
      <c r="C1073" s="172"/>
      <c r="D1073" s="167">
        <f t="shared" si="32"/>
        <v>0</v>
      </c>
      <c r="E1073" s="168" t="str">
        <f t="shared" si="33"/>
        <v/>
      </c>
    </row>
    <row r="1074" spans="1:5" s="7" customFormat="1" ht="13.15" customHeight="1">
      <c r="A1074" s="164" t="s">
        <v>961</v>
      </c>
      <c r="B1074" s="169"/>
      <c r="C1074" s="172"/>
      <c r="D1074" s="167">
        <f t="shared" si="32"/>
        <v>0</v>
      </c>
      <c r="E1074" s="168" t="str">
        <f t="shared" si="33"/>
        <v/>
      </c>
    </row>
    <row r="1075" spans="1:5" s="7" customFormat="1" ht="13.15" customHeight="1">
      <c r="A1075" s="164" t="s">
        <v>632</v>
      </c>
      <c r="B1075" s="169"/>
      <c r="C1075" s="172"/>
      <c r="D1075" s="167">
        <f t="shared" si="32"/>
        <v>0</v>
      </c>
      <c r="E1075" s="168" t="str">
        <f t="shared" si="33"/>
        <v/>
      </c>
    </row>
    <row r="1076" spans="1:5" s="7" customFormat="1" ht="13.15" customHeight="1">
      <c r="A1076" s="164" t="s">
        <v>885</v>
      </c>
      <c r="B1076" s="169"/>
      <c r="C1076" s="172"/>
      <c r="D1076" s="167">
        <f t="shared" si="32"/>
        <v>0</v>
      </c>
      <c r="E1076" s="168" t="str">
        <f t="shared" si="33"/>
        <v/>
      </c>
    </row>
    <row r="1077" spans="1:5" s="7" customFormat="1" ht="13.15" customHeight="1">
      <c r="A1077" s="164" t="s">
        <v>633</v>
      </c>
      <c r="B1077" s="169"/>
      <c r="C1077" s="172"/>
      <c r="D1077" s="167">
        <f t="shared" si="32"/>
        <v>0</v>
      </c>
      <c r="E1077" s="168" t="str">
        <f t="shared" si="33"/>
        <v/>
      </c>
    </row>
    <row r="1078" spans="1:5" s="7" customFormat="1" ht="13.15" customHeight="1">
      <c r="A1078" s="164" t="s">
        <v>634</v>
      </c>
      <c r="B1078" s="169"/>
      <c r="C1078" s="172"/>
      <c r="D1078" s="167">
        <f t="shared" si="32"/>
        <v>0</v>
      </c>
      <c r="E1078" s="168" t="str">
        <f t="shared" si="33"/>
        <v/>
      </c>
    </row>
    <row r="1079" spans="1:5" s="7" customFormat="1" ht="13.15" customHeight="1">
      <c r="A1079" s="164" t="s">
        <v>635</v>
      </c>
      <c r="B1079" s="169"/>
      <c r="C1079" s="172"/>
      <c r="D1079" s="167">
        <f t="shared" si="32"/>
        <v>0</v>
      </c>
      <c r="E1079" s="168" t="str">
        <f t="shared" si="33"/>
        <v/>
      </c>
    </row>
    <row r="1080" spans="1:5" s="7" customFormat="1" ht="13.15" customHeight="1">
      <c r="A1080" s="164" t="s">
        <v>48</v>
      </c>
      <c r="B1080" s="169">
        <f>SUM(B1081,B1108,B1123)</f>
        <v>818</v>
      </c>
      <c r="C1080" s="172">
        <f>SUM(C1081,C1108,C1123)</f>
        <v>817</v>
      </c>
      <c r="D1080" s="167">
        <f t="shared" si="32"/>
        <v>-1</v>
      </c>
      <c r="E1080" s="168">
        <f t="shared" si="33"/>
        <v>-0.12224938875305623</v>
      </c>
    </row>
    <row r="1081" spans="1:5" s="7" customFormat="1" ht="13.15" customHeight="1">
      <c r="A1081" s="164" t="s">
        <v>962</v>
      </c>
      <c r="B1081" s="169">
        <f>SUM(B1082,B1083,B1084,B1085,B1086,B1087,B1088,B1089,B1090,B1091,B1092,B1093,B1094,B1095,B1096,B1097,B1098,B1099,B1100,B1101,B1102,B1103,B1104,B1105,B1106,B1107)</f>
        <v>818</v>
      </c>
      <c r="C1081" s="172">
        <f>SUM(C1082,C1083,C1084,C1085,C1086,C1087,C1088,C1089,C1090,C1091,C1092,C1093,C1094,C1095,C1096,C1097,C1098,C1099,C1100,C1101,C1102,C1103,C1104,C1105,C1106,C1107)</f>
        <v>817</v>
      </c>
      <c r="D1081" s="167">
        <f t="shared" si="32"/>
        <v>-1</v>
      </c>
      <c r="E1081" s="168">
        <f t="shared" si="33"/>
        <v>-0.12224938875305623</v>
      </c>
    </row>
    <row r="1082" spans="1:5" s="7" customFormat="1" ht="13.15" customHeight="1">
      <c r="A1082" s="164" t="s">
        <v>51</v>
      </c>
      <c r="B1082" s="170">
        <v>195</v>
      </c>
      <c r="C1082" s="171">
        <v>182</v>
      </c>
      <c r="D1082" s="167">
        <f t="shared" si="32"/>
        <v>-13</v>
      </c>
      <c r="E1082" s="168">
        <f t="shared" si="33"/>
        <v>-6.666666666666667</v>
      </c>
    </row>
    <row r="1083" spans="1:5" s="7" customFormat="1" ht="13.15" customHeight="1">
      <c r="A1083" s="164" t="s">
        <v>52</v>
      </c>
      <c r="B1083" s="170">
        <v>20</v>
      </c>
      <c r="C1083" s="171">
        <v>56</v>
      </c>
      <c r="D1083" s="167">
        <f t="shared" si="32"/>
        <v>36</v>
      </c>
      <c r="E1083" s="168">
        <f t="shared" si="33"/>
        <v>180</v>
      </c>
    </row>
    <row r="1084" spans="1:5" s="7" customFormat="1" ht="13.15" customHeight="1">
      <c r="A1084" s="164" t="s">
        <v>53</v>
      </c>
      <c r="B1084" s="170"/>
      <c r="C1084" s="171"/>
      <c r="D1084" s="167">
        <f t="shared" si="32"/>
        <v>0</v>
      </c>
      <c r="E1084" s="168" t="str">
        <f t="shared" si="33"/>
        <v/>
      </c>
    </row>
    <row r="1085" spans="1:5" s="7" customFormat="1" ht="13.15" customHeight="1">
      <c r="A1085" s="164" t="s">
        <v>963</v>
      </c>
      <c r="B1085" s="170"/>
      <c r="C1085" s="171"/>
      <c r="D1085" s="167">
        <f t="shared" si="32"/>
        <v>0</v>
      </c>
      <c r="E1085" s="168" t="str">
        <f t="shared" si="33"/>
        <v/>
      </c>
    </row>
    <row r="1086" spans="1:5" s="7" customFormat="1" ht="13.15" customHeight="1">
      <c r="A1086" s="164" t="s">
        <v>964</v>
      </c>
      <c r="B1086" s="170"/>
      <c r="C1086" s="171"/>
      <c r="D1086" s="167">
        <f t="shared" si="32"/>
        <v>0</v>
      </c>
      <c r="E1086" s="168" t="str">
        <f t="shared" si="33"/>
        <v/>
      </c>
    </row>
    <row r="1087" spans="1:5" s="7" customFormat="1" ht="13.15" customHeight="1">
      <c r="A1087" s="164" t="s">
        <v>965</v>
      </c>
      <c r="B1087" s="170"/>
      <c r="C1087" s="171"/>
      <c r="D1087" s="167">
        <f t="shared" si="32"/>
        <v>0</v>
      </c>
      <c r="E1087" s="168" t="str">
        <f t="shared" si="33"/>
        <v/>
      </c>
    </row>
    <row r="1088" spans="1:5" s="7" customFormat="1" ht="13.15" customHeight="1">
      <c r="A1088" s="164" t="s">
        <v>966</v>
      </c>
      <c r="B1088" s="170"/>
      <c r="C1088" s="171"/>
      <c r="D1088" s="167">
        <f t="shared" si="32"/>
        <v>0</v>
      </c>
      <c r="E1088" s="168" t="str">
        <f t="shared" si="33"/>
        <v/>
      </c>
    </row>
    <row r="1089" spans="1:5" s="7" customFormat="1" ht="13.15" customHeight="1">
      <c r="A1089" s="164" t="s">
        <v>967</v>
      </c>
      <c r="B1089" s="170"/>
      <c r="C1089" s="171"/>
      <c r="D1089" s="167">
        <f t="shared" si="32"/>
        <v>0</v>
      </c>
      <c r="E1089" s="168" t="str">
        <f t="shared" si="33"/>
        <v/>
      </c>
    </row>
    <row r="1090" spans="1:5" s="7" customFormat="1" ht="13.15" customHeight="1">
      <c r="A1090" s="164" t="s">
        <v>636</v>
      </c>
      <c r="B1090" s="170"/>
      <c r="C1090" s="171"/>
      <c r="D1090" s="167">
        <f t="shared" si="32"/>
        <v>0</v>
      </c>
      <c r="E1090" s="168" t="str">
        <f t="shared" si="33"/>
        <v/>
      </c>
    </row>
    <row r="1091" spans="1:5" s="7" customFormat="1" ht="13.15" customHeight="1">
      <c r="A1091" s="164" t="s">
        <v>637</v>
      </c>
      <c r="B1091" s="170"/>
      <c r="C1091" s="171"/>
      <c r="D1091" s="167">
        <f t="shared" si="32"/>
        <v>0</v>
      </c>
      <c r="E1091" s="168" t="str">
        <f t="shared" si="33"/>
        <v/>
      </c>
    </row>
    <row r="1092" spans="1:5" s="7" customFormat="1" ht="13.15" customHeight="1">
      <c r="A1092" s="164" t="s">
        <v>968</v>
      </c>
      <c r="B1092" s="170"/>
      <c r="C1092" s="171"/>
      <c r="D1092" s="167">
        <f t="shared" si="32"/>
        <v>0</v>
      </c>
      <c r="E1092" s="168" t="str">
        <f t="shared" si="33"/>
        <v/>
      </c>
    </row>
    <row r="1093" spans="1:5" s="7" customFormat="1" ht="13.15" customHeight="1">
      <c r="A1093" s="164" t="s">
        <v>638</v>
      </c>
      <c r="B1093" s="170"/>
      <c r="C1093" s="171"/>
      <c r="D1093" s="167">
        <f t="shared" si="32"/>
        <v>0</v>
      </c>
      <c r="E1093" s="168" t="str">
        <f t="shared" si="33"/>
        <v/>
      </c>
    </row>
    <row r="1094" spans="1:5" s="7" customFormat="1" ht="13.15" customHeight="1">
      <c r="A1094" s="164" t="s">
        <v>639</v>
      </c>
      <c r="B1094" s="170"/>
      <c r="C1094" s="171"/>
      <c r="D1094" s="167">
        <f t="shared" si="32"/>
        <v>0</v>
      </c>
      <c r="E1094" s="168" t="str">
        <f t="shared" si="33"/>
        <v/>
      </c>
    </row>
    <row r="1095" spans="1:5" s="7" customFormat="1" ht="13.15" customHeight="1">
      <c r="A1095" s="164" t="s">
        <v>969</v>
      </c>
      <c r="B1095" s="170"/>
      <c r="C1095" s="171"/>
      <c r="D1095" s="167">
        <f t="shared" ref="D1095:D1158" si="34">C1095-B1095</f>
        <v>0</v>
      </c>
      <c r="E1095" s="168" t="str">
        <f t="shared" ref="E1095:E1158" si="35">IF(B1095=0,"",D1095/B1095*100)</f>
        <v/>
      </c>
    </row>
    <row r="1096" spans="1:5" s="7" customFormat="1" ht="13.15" customHeight="1">
      <c r="A1096" s="164" t="s">
        <v>970</v>
      </c>
      <c r="B1096" s="170"/>
      <c r="C1096" s="171"/>
      <c r="D1096" s="167">
        <f t="shared" si="34"/>
        <v>0</v>
      </c>
      <c r="E1096" s="168" t="str">
        <f t="shared" si="35"/>
        <v/>
      </c>
    </row>
    <row r="1097" spans="1:5" s="7" customFormat="1" ht="13.15" customHeight="1">
      <c r="A1097" s="164" t="s">
        <v>971</v>
      </c>
      <c r="B1097" s="170"/>
      <c r="C1097" s="171"/>
      <c r="D1097" s="167">
        <f t="shared" si="34"/>
        <v>0</v>
      </c>
      <c r="E1097" s="168" t="str">
        <f t="shared" si="35"/>
        <v/>
      </c>
    </row>
    <row r="1098" spans="1:5" s="7" customFormat="1" ht="13.15" customHeight="1">
      <c r="A1098" s="164" t="s">
        <v>972</v>
      </c>
      <c r="B1098" s="170"/>
      <c r="C1098" s="171"/>
      <c r="D1098" s="167">
        <f t="shared" si="34"/>
        <v>0</v>
      </c>
      <c r="E1098" s="168" t="str">
        <f t="shared" si="35"/>
        <v/>
      </c>
    </row>
    <row r="1099" spans="1:5" s="7" customFormat="1" ht="13.15" customHeight="1">
      <c r="A1099" s="164" t="s">
        <v>640</v>
      </c>
      <c r="B1099" s="170"/>
      <c r="C1099" s="171"/>
      <c r="D1099" s="167">
        <f t="shared" si="34"/>
        <v>0</v>
      </c>
      <c r="E1099" s="168" t="str">
        <f t="shared" si="35"/>
        <v/>
      </c>
    </row>
    <row r="1100" spans="1:5" s="7" customFormat="1" ht="13.15" customHeight="1">
      <c r="A1100" s="164" t="s">
        <v>973</v>
      </c>
      <c r="B1100" s="170"/>
      <c r="C1100" s="171"/>
      <c r="D1100" s="167">
        <f t="shared" si="34"/>
        <v>0</v>
      </c>
      <c r="E1100" s="168" t="str">
        <f t="shared" si="35"/>
        <v/>
      </c>
    </row>
    <row r="1101" spans="1:5" s="7" customFormat="1" ht="13.15" customHeight="1">
      <c r="A1101" s="164" t="s">
        <v>641</v>
      </c>
      <c r="B1101" s="170"/>
      <c r="C1101" s="171"/>
      <c r="D1101" s="167">
        <f t="shared" si="34"/>
        <v>0</v>
      </c>
      <c r="E1101" s="168" t="str">
        <f t="shared" si="35"/>
        <v/>
      </c>
    </row>
    <row r="1102" spans="1:5" s="7" customFormat="1" ht="13.15" customHeight="1">
      <c r="A1102" s="164" t="s">
        <v>642</v>
      </c>
      <c r="B1102" s="170"/>
      <c r="C1102" s="171"/>
      <c r="D1102" s="167">
        <f t="shared" si="34"/>
        <v>0</v>
      </c>
      <c r="E1102" s="168" t="str">
        <f t="shared" si="35"/>
        <v/>
      </c>
    </row>
    <row r="1103" spans="1:5" s="7" customFormat="1" ht="13.15" customHeight="1">
      <c r="A1103" s="164" t="s">
        <v>643</v>
      </c>
      <c r="B1103" s="170"/>
      <c r="C1103" s="171"/>
      <c r="D1103" s="167">
        <f t="shared" si="34"/>
        <v>0</v>
      </c>
      <c r="E1103" s="168" t="str">
        <f t="shared" si="35"/>
        <v/>
      </c>
    </row>
    <row r="1104" spans="1:5" s="7" customFormat="1" ht="13.15" customHeight="1">
      <c r="A1104" s="164" t="s">
        <v>974</v>
      </c>
      <c r="B1104" s="170"/>
      <c r="C1104" s="171"/>
      <c r="D1104" s="167">
        <f t="shared" si="34"/>
        <v>0</v>
      </c>
      <c r="E1104" s="168" t="str">
        <f t="shared" si="35"/>
        <v/>
      </c>
    </row>
    <row r="1105" spans="1:5" s="7" customFormat="1" ht="13.15" customHeight="1">
      <c r="A1105" s="164" t="s">
        <v>975</v>
      </c>
      <c r="B1105" s="170"/>
      <c r="C1105" s="171"/>
      <c r="D1105" s="167">
        <f t="shared" si="34"/>
        <v>0</v>
      </c>
      <c r="E1105" s="168" t="str">
        <f t="shared" si="35"/>
        <v/>
      </c>
    </row>
    <row r="1106" spans="1:5" s="7" customFormat="1" ht="13.15" customHeight="1">
      <c r="A1106" s="164" t="s">
        <v>60</v>
      </c>
      <c r="B1106" s="170">
        <v>534</v>
      </c>
      <c r="C1106" s="171">
        <v>507</v>
      </c>
      <c r="D1106" s="167">
        <f t="shared" si="34"/>
        <v>-27</v>
      </c>
      <c r="E1106" s="168">
        <f t="shared" si="35"/>
        <v>-5.0561797752808983</v>
      </c>
    </row>
    <row r="1107" spans="1:5" s="7" customFormat="1" ht="13.15" customHeight="1">
      <c r="A1107" s="164" t="s">
        <v>976</v>
      </c>
      <c r="B1107" s="170">
        <v>69</v>
      </c>
      <c r="C1107" s="171">
        <v>72</v>
      </c>
      <c r="D1107" s="167">
        <f t="shared" si="34"/>
        <v>3</v>
      </c>
      <c r="E1107" s="168">
        <f t="shared" si="35"/>
        <v>4.3478260869565215</v>
      </c>
    </row>
    <row r="1108" spans="1:5" s="7" customFormat="1" ht="13.15" customHeight="1">
      <c r="A1108" s="164" t="s">
        <v>653</v>
      </c>
      <c r="B1108" s="169">
        <f>SUM(B1109,B1110,B1111,B1112,B1113,B1114,B1115,B1116,B1117,B1118,B1119,B1120,B1121,B1122)</f>
        <v>0</v>
      </c>
      <c r="C1108" s="172">
        <f>SUM(C1109,C1110,C1111,C1112,C1113,C1114,C1115,C1116,C1117,C1118,C1119,C1120,C1121,C1122)</f>
        <v>0</v>
      </c>
      <c r="D1108" s="167">
        <f t="shared" si="34"/>
        <v>0</v>
      </c>
      <c r="E1108" s="168" t="str">
        <f t="shared" si="35"/>
        <v/>
      </c>
    </row>
    <row r="1109" spans="1:5" s="7" customFormat="1" ht="13.15" customHeight="1">
      <c r="A1109" s="164" t="s">
        <v>51</v>
      </c>
      <c r="B1109" s="170"/>
      <c r="C1109" s="171"/>
      <c r="D1109" s="167">
        <f t="shared" si="34"/>
        <v>0</v>
      </c>
      <c r="E1109" s="168" t="str">
        <f t="shared" si="35"/>
        <v/>
      </c>
    </row>
    <row r="1110" spans="1:5" s="7" customFormat="1" ht="13.15" customHeight="1">
      <c r="A1110" s="164" t="s">
        <v>52</v>
      </c>
      <c r="B1110" s="170"/>
      <c r="C1110" s="171"/>
      <c r="D1110" s="167">
        <f t="shared" si="34"/>
        <v>0</v>
      </c>
      <c r="E1110" s="168" t="str">
        <f t="shared" si="35"/>
        <v/>
      </c>
    </row>
    <row r="1111" spans="1:5" s="7" customFormat="1" ht="13.15" customHeight="1">
      <c r="A1111" s="164" t="s">
        <v>53</v>
      </c>
      <c r="B1111" s="170"/>
      <c r="C1111" s="171"/>
      <c r="D1111" s="167">
        <f t="shared" si="34"/>
        <v>0</v>
      </c>
      <c r="E1111" s="168" t="str">
        <f t="shared" si="35"/>
        <v/>
      </c>
    </row>
    <row r="1112" spans="1:5" s="7" customFormat="1" ht="13.15" customHeight="1">
      <c r="A1112" s="164" t="s">
        <v>654</v>
      </c>
      <c r="B1112" s="170"/>
      <c r="C1112" s="171"/>
      <c r="D1112" s="167">
        <f t="shared" si="34"/>
        <v>0</v>
      </c>
      <c r="E1112" s="168" t="str">
        <f t="shared" si="35"/>
        <v/>
      </c>
    </row>
    <row r="1113" spans="1:5" s="7" customFormat="1" ht="13.15" customHeight="1">
      <c r="A1113" s="164" t="s">
        <v>655</v>
      </c>
      <c r="B1113" s="170"/>
      <c r="C1113" s="171"/>
      <c r="D1113" s="167">
        <f t="shared" si="34"/>
        <v>0</v>
      </c>
      <c r="E1113" s="168" t="str">
        <f t="shared" si="35"/>
        <v/>
      </c>
    </row>
    <row r="1114" spans="1:5" s="7" customFormat="1" ht="13.15" customHeight="1">
      <c r="A1114" s="164" t="s">
        <v>656</v>
      </c>
      <c r="B1114" s="170"/>
      <c r="C1114" s="171"/>
      <c r="D1114" s="167">
        <f t="shared" si="34"/>
        <v>0</v>
      </c>
      <c r="E1114" s="168" t="str">
        <f t="shared" si="35"/>
        <v/>
      </c>
    </row>
    <row r="1115" spans="1:5" s="7" customFormat="1" ht="13.15" customHeight="1">
      <c r="A1115" s="164" t="s">
        <v>657</v>
      </c>
      <c r="B1115" s="170"/>
      <c r="C1115" s="171"/>
      <c r="D1115" s="167">
        <f t="shared" si="34"/>
        <v>0</v>
      </c>
      <c r="E1115" s="168" t="str">
        <f t="shared" si="35"/>
        <v/>
      </c>
    </row>
    <row r="1116" spans="1:5" s="7" customFormat="1" ht="13.15" customHeight="1">
      <c r="A1116" s="164" t="s">
        <v>658</v>
      </c>
      <c r="B1116" s="170"/>
      <c r="C1116" s="171"/>
      <c r="D1116" s="167">
        <f t="shared" si="34"/>
        <v>0</v>
      </c>
      <c r="E1116" s="168" t="str">
        <f t="shared" si="35"/>
        <v/>
      </c>
    </row>
    <row r="1117" spans="1:5" s="7" customFormat="1" ht="13.15" customHeight="1">
      <c r="A1117" s="164" t="s">
        <v>659</v>
      </c>
      <c r="B1117" s="170"/>
      <c r="C1117" s="171"/>
      <c r="D1117" s="167">
        <f t="shared" si="34"/>
        <v>0</v>
      </c>
      <c r="E1117" s="168" t="str">
        <f t="shared" si="35"/>
        <v/>
      </c>
    </row>
    <row r="1118" spans="1:5" s="7" customFormat="1" ht="13.15" customHeight="1">
      <c r="A1118" s="164" t="s">
        <v>660</v>
      </c>
      <c r="B1118" s="170"/>
      <c r="C1118" s="171"/>
      <c r="D1118" s="167">
        <f t="shared" si="34"/>
        <v>0</v>
      </c>
      <c r="E1118" s="168" t="str">
        <f t="shared" si="35"/>
        <v/>
      </c>
    </row>
    <row r="1119" spans="1:5" s="7" customFormat="1" ht="13.15" customHeight="1">
      <c r="A1119" s="164" t="s">
        <v>661</v>
      </c>
      <c r="B1119" s="170"/>
      <c r="C1119" s="171"/>
      <c r="D1119" s="167">
        <f t="shared" si="34"/>
        <v>0</v>
      </c>
      <c r="E1119" s="168" t="str">
        <f t="shared" si="35"/>
        <v/>
      </c>
    </row>
    <row r="1120" spans="1:5" s="7" customFormat="1" ht="13.15" customHeight="1">
      <c r="A1120" s="164" t="s">
        <v>662</v>
      </c>
      <c r="B1120" s="170"/>
      <c r="C1120" s="171"/>
      <c r="D1120" s="167">
        <f t="shared" si="34"/>
        <v>0</v>
      </c>
      <c r="E1120" s="168" t="str">
        <f t="shared" si="35"/>
        <v/>
      </c>
    </row>
    <row r="1121" spans="1:5" s="7" customFormat="1" ht="13.15" customHeight="1">
      <c r="A1121" s="164" t="s">
        <v>663</v>
      </c>
      <c r="B1121" s="170"/>
      <c r="C1121" s="171"/>
      <c r="D1121" s="167">
        <f t="shared" si="34"/>
        <v>0</v>
      </c>
      <c r="E1121" s="168" t="str">
        <f t="shared" si="35"/>
        <v/>
      </c>
    </row>
    <row r="1122" spans="1:5" s="7" customFormat="1" ht="13.15" customHeight="1">
      <c r="A1122" s="164" t="s">
        <v>664</v>
      </c>
      <c r="B1122" s="170"/>
      <c r="C1122" s="171"/>
      <c r="D1122" s="167">
        <f t="shared" si="34"/>
        <v>0</v>
      </c>
      <c r="E1122" s="168" t="str">
        <f t="shared" si="35"/>
        <v/>
      </c>
    </row>
    <row r="1123" spans="1:5" s="7" customFormat="1" ht="13.15" customHeight="1">
      <c r="A1123" s="164" t="s">
        <v>977</v>
      </c>
      <c r="B1123" s="169"/>
      <c r="C1123" s="172"/>
      <c r="D1123" s="167">
        <f t="shared" si="34"/>
        <v>0</v>
      </c>
      <c r="E1123" s="168" t="str">
        <f t="shared" si="35"/>
        <v/>
      </c>
    </row>
    <row r="1124" spans="1:5" s="7" customFormat="1" ht="13.15" customHeight="1">
      <c r="A1124" s="164" t="s">
        <v>978</v>
      </c>
      <c r="B1124" s="169">
        <f>SUM(B1125,B1136,B1140)</f>
        <v>2083</v>
      </c>
      <c r="C1124" s="172">
        <f>SUM(C1125,C1136,C1140)</f>
        <v>2083</v>
      </c>
      <c r="D1124" s="167">
        <f t="shared" si="34"/>
        <v>0</v>
      </c>
      <c r="E1124" s="168">
        <f t="shared" si="35"/>
        <v>0</v>
      </c>
    </row>
    <row r="1125" spans="1:5" s="7" customFormat="1" ht="13.15" customHeight="1">
      <c r="A1125" s="164" t="s">
        <v>665</v>
      </c>
      <c r="B1125" s="169">
        <f>SUM(B1126,B1127,B1128,B1129,B1130,B1131,B1132,B1133,B1134,B1135)</f>
        <v>0</v>
      </c>
      <c r="C1125" s="172"/>
      <c r="D1125" s="167">
        <f t="shared" si="34"/>
        <v>0</v>
      </c>
      <c r="E1125" s="168" t="str">
        <f t="shared" si="35"/>
        <v/>
      </c>
    </row>
    <row r="1126" spans="1:5" s="7" customFormat="1" ht="13.15" customHeight="1">
      <c r="A1126" s="164" t="s">
        <v>666</v>
      </c>
      <c r="B1126" s="170"/>
      <c r="C1126" s="171"/>
      <c r="D1126" s="167">
        <f t="shared" si="34"/>
        <v>0</v>
      </c>
      <c r="E1126" s="168" t="str">
        <f t="shared" si="35"/>
        <v/>
      </c>
    </row>
    <row r="1127" spans="1:5" s="7" customFormat="1" ht="13.15" customHeight="1">
      <c r="A1127" s="164" t="s">
        <v>667</v>
      </c>
      <c r="B1127" s="170"/>
      <c r="C1127" s="171"/>
      <c r="D1127" s="167">
        <f t="shared" si="34"/>
        <v>0</v>
      </c>
      <c r="E1127" s="168" t="str">
        <f t="shared" si="35"/>
        <v/>
      </c>
    </row>
    <row r="1128" spans="1:5" s="7" customFormat="1" ht="13.15" customHeight="1">
      <c r="A1128" s="164" t="s">
        <v>668</v>
      </c>
      <c r="B1128" s="170"/>
      <c r="C1128" s="171"/>
      <c r="D1128" s="167">
        <f t="shared" si="34"/>
        <v>0</v>
      </c>
      <c r="E1128" s="168" t="str">
        <f t="shared" si="35"/>
        <v/>
      </c>
    </row>
    <row r="1129" spans="1:5" s="7" customFormat="1" ht="13.15" customHeight="1">
      <c r="A1129" s="164" t="s">
        <v>669</v>
      </c>
      <c r="B1129" s="170"/>
      <c r="C1129" s="171"/>
      <c r="D1129" s="167">
        <f t="shared" si="34"/>
        <v>0</v>
      </c>
      <c r="E1129" s="168" t="str">
        <f t="shared" si="35"/>
        <v/>
      </c>
    </row>
    <row r="1130" spans="1:5" s="7" customFormat="1" ht="13.15" customHeight="1">
      <c r="A1130" s="164" t="s">
        <v>670</v>
      </c>
      <c r="B1130" s="170">
        <v>0</v>
      </c>
      <c r="C1130" s="171">
        <v>0</v>
      </c>
      <c r="D1130" s="167">
        <f t="shared" si="34"/>
        <v>0</v>
      </c>
      <c r="E1130" s="168" t="str">
        <f t="shared" si="35"/>
        <v/>
      </c>
    </row>
    <row r="1131" spans="1:5" s="7" customFormat="1" ht="13.15" customHeight="1">
      <c r="A1131" s="164" t="s">
        <v>671</v>
      </c>
      <c r="B1131" s="170"/>
      <c r="C1131" s="171"/>
      <c r="D1131" s="167">
        <f t="shared" si="34"/>
        <v>0</v>
      </c>
      <c r="E1131" s="168" t="str">
        <f t="shared" si="35"/>
        <v/>
      </c>
    </row>
    <row r="1132" spans="1:5" s="7" customFormat="1" ht="13.15" customHeight="1">
      <c r="A1132" s="164" t="s">
        <v>672</v>
      </c>
      <c r="B1132" s="170"/>
      <c r="C1132" s="171"/>
      <c r="D1132" s="167">
        <f t="shared" si="34"/>
        <v>0</v>
      </c>
      <c r="E1132" s="168" t="str">
        <f t="shared" si="35"/>
        <v/>
      </c>
    </row>
    <row r="1133" spans="1:5" s="7" customFormat="1" ht="13.15" customHeight="1">
      <c r="A1133" s="164" t="s">
        <v>979</v>
      </c>
      <c r="B1133" s="170">
        <v>0</v>
      </c>
      <c r="C1133" s="171">
        <v>0</v>
      </c>
      <c r="D1133" s="167">
        <f t="shared" si="34"/>
        <v>0</v>
      </c>
      <c r="E1133" s="168" t="str">
        <f t="shared" si="35"/>
        <v/>
      </c>
    </row>
    <row r="1134" spans="1:5" s="7" customFormat="1" ht="13.15" customHeight="1">
      <c r="A1134" s="164" t="s">
        <v>980</v>
      </c>
      <c r="B1134" s="170"/>
      <c r="C1134" s="171"/>
      <c r="D1134" s="167">
        <f t="shared" si="34"/>
        <v>0</v>
      </c>
      <c r="E1134" s="168" t="str">
        <f t="shared" si="35"/>
        <v/>
      </c>
    </row>
    <row r="1135" spans="1:5" s="7" customFormat="1" ht="13.15" customHeight="1">
      <c r="A1135" s="164" t="s">
        <v>673</v>
      </c>
      <c r="B1135" s="170"/>
      <c r="C1135" s="171"/>
      <c r="D1135" s="167">
        <f t="shared" si="34"/>
        <v>0</v>
      </c>
      <c r="E1135" s="168" t="str">
        <f t="shared" si="35"/>
        <v/>
      </c>
    </row>
    <row r="1136" spans="1:5" s="7" customFormat="1" ht="13.15" customHeight="1">
      <c r="A1136" s="164" t="s">
        <v>674</v>
      </c>
      <c r="B1136" s="169">
        <f>SUM(B1137,B1138,B1139)</f>
        <v>2083</v>
      </c>
      <c r="C1136" s="172">
        <f>SUM(C1137,C1138,C1139)</f>
        <v>2083</v>
      </c>
      <c r="D1136" s="167">
        <f t="shared" si="34"/>
        <v>0</v>
      </c>
      <c r="E1136" s="168">
        <f t="shared" si="35"/>
        <v>0</v>
      </c>
    </row>
    <row r="1137" spans="1:5" s="7" customFormat="1" ht="13.15" customHeight="1">
      <c r="A1137" s="164" t="s">
        <v>675</v>
      </c>
      <c r="B1137" s="170">
        <f>2299-216</f>
        <v>2083</v>
      </c>
      <c r="C1137" s="171">
        <f>2292-209</f>
        <v>2083</v>
      </c>
      <c r="D1137" s="167">
        <f t="shared" si="34"/>
        <v>0</v>
      </c>
      <c r="E1137" s="168">
        <f t="shared" si="35"/>
        <v>0</v>
      </c>
    </row>
    <row r="1138" spans="1:5" s="7" customFormat="1" ht="13.15" customHeight="1">
      <c r="A1138" s="164" t="s">
        <v>676</v>
      </c>
      <c r="B1138" s="170"/>
      <c r="C1138" s="171"/>
      <c r="D1138" s="167">
        <f t="shared" si="34"/>
        <v>0</v>
      </c>
      <c r="E1138" s="168" t="str">
        <f t="shared" si="35"/>
        <v/>
      </c>
    </row>
    <row r="1139" spans="1:5" s="7" customFormat="1" ht="13.15" customHeight="1">
      <c r="A1139" s="164" t="s">
        <v>677</v>
      </c>
      <c r="B1139" s="170"/>
      <c r="C1139" s="171"/>
      <c r="D1139" s="167">
        <f t="shared" si="34"/>
        <v>0</v>
      </c>
      <c r="E1139" s="168" t="str">
        <f t="shared" si="35"/>
        <v/>
      </c>
    </row>
    <row r="1140" spans="1:5" s="7" customFormat="1" ht="13.15" customHeight="1">
      <c r="A1140" s="164" t="s">
        <v>678</v>
      </c>
      <c r="B1140" s="169">
        <f>SUM(B1141,B1142,B1143)</f>
        <v>0</v>
      </c>
      <c r="C1140" s="172">
        <f>SUM(C1141,C1142,C1143)</f>
        <v>0</v>
      </c>
      <c r="D1140" s="167">
        <f t="shared" si="34"/>
        <v>0</v>
      </c>
      <c r="E1140" s="168" t="str">
        <f t="shared" si="35"/>
        <v/>
      </c>
    </row>
    <row r="1141" spans="1:5" s="7" customFormat="1" ht="13.15" customHeight="1">
      <c r="A1141" s="164" t="s">
        <v>679</v>
      </c>
      <c r="B1141" s="170"/>
      <c r="C1141" s="171"/>
      <c r="D1141" s="167">
        <f t="shared" si="34"/>
        <v>0</v>
      </c>
      <c r="E1141" s="168" t="str">
        <f t="shared" si="35"/>
        <v/>
      </c>
    </row>
    <row r="1142" spans="1:5" s="7" customFormat="1" ht="13.15" customHeight="1">
      <c r="A1142" s="164" t="s">
        <v>680</v>
      </c>
      <c r="B1142" s="170"/>
      <c r="C1142" s="171"/>
      <c r="D1142" s="167">
        <f t="shared" si="34"/>
        <v>0</v>
      </c>
      <c r="E1142" s="168" t="str">
        <f t="shared" si="35"/>
        <v/>
      </c>
    </row>
    <row r="1143" spans="1:5" s="7" customFormat="1" ht="13.15" customHeight="1">
      <c r="A1143" s="164" t="s">
        <v>681</v>
      </c>
      <c r="B1143" s="170"/>
      <c r="C1143" s="171"/>
      <c r="D1143" s="167">
        <f t="shared" si="34"/>
        <v>0</v>
      </c>
      <c r="E1143" s="168" t="str">
        <f t="shared" si="35"/>
        <v/>
      </c>
    </row>
    <row r="1144" spans="1:5" s="7" customFormat="1" ht="13.15" customHeight="1">
      <c r="A1144" s="164" t="s">
        <v>981</v>
      </c>
      <c r="B1144" s="169">
        <f>SUM(B1145,B1163,B1169,B1175)</f>
        <v>0</v>
      </c>
      <c r="C1144" s="172">
        <f>SUM(C1145,C1163,C1169,C1175)</f>
        <v>0</v>
      </c>
      <c r="D1144" s="167">
        <f t="shared" si="34"/>
        <v>0</v>
      </c>
      <c r="E1144" s="168" t="str">
        <f t="shared" si="35"/>
        <v/>
      </c>
    </row>
    <row r="1145" spans="1:5" s="7" customFormat="1" ht="13.15" customHeight="1">
      <c r="A1145" s="164" t="s">
        <v>982</v>
      </c>
      <c r="B1145" s="169">
        <f>SUM(B1146,B1147,B1148,B1149,B1150,B1151,B1152,B1153,B1154,B1155,B1156,B1157,B1158,B1159,B1160,B1161,B1162)</f>
        <v>0</v>
      </c>
      <c r="C1145" s="172">
        <f>SUM(C1146,C1147,C1148,C1149,C1150,C1151,C1152,C1153,C1154,C1155,C1156,C1157,C1158,C1159,C1160,C1161,C1162)</f>
        <v>0</v>
      </c>
      <c r="D1145" s="167">
        <f t="shared" si="34"/>
        <v>0</v>
      </c>
      <c r="E1145" s="168" t="str">
        <f t="shared" si="35"/>
        <v/>
      </c>
    </row>
    <row r="1146" spans="1:5" s="7" customFormat="1" ht="13.15" customHeight="1">
      <c r="A1146" s="164" t="s">
        <v>51</v>
      </c>
      <c r="B1146" s="170"/>
      <c r="C1146" s="171"/>
      <c r="D1146" s="167">
        <f t="shared" si="34"/>
        <v>0</v>
      </c>
      <c r="E1146" s="168" t="str">
        <f t="shared" si="35"/>
        <v/>
      </c>
    </row>
    <row r="1147" spans="1:5" s="7" customFormat="1" ht="13.15" customHeight="1">
      <c r="A1147" s="164" t="s">
        <v>52</v>
      </c>
      <c r="B1147" s="170"/>
      <c r="C1147" s="171"/>
      <c r="D1147" s="167">
        <f t="shared" si="34"/>
        <v>0</v>
      </c>
      <c r="E1147" s="168" t="str">
        <f t="shared" si="35"/>
        <v/>
      </c>
    </row>
    <row r="1148" spans="1:5" s="7" customFormat="1" ht="13.15" customHeight="1">
      <c r="A1148" s="164" t="s">
        <v>53</v>
      </c>
      <c r="B1148" s="170"/>
      <c r="C1148" s="171"/>
      <c r="D1148" s="167">
        <f t="shared" si="34"/>
        <v>0</v>
      </c>
      <c r="E1148" s="168" t="str">
        <f t="shared" si="35"/>
        <v/>
      </c>
    </row>
    <row r="1149" spans="1:5" s="7" customFormat="1" ht="13.15" customHeight="1">
      <c r="A1149" s="164" t="s">
        <v>983</v>
      </c>
      <c r="B1149" s="170"/>
      <c r="C1149" s="171"/>
      <c r="D1149" s="167">
        <f t="shared" si="34"/>
        <v>0</v>
      </c>
      <c r="E1149" s="168" t="str">
        <f t="shared" si="35"/>
        <v/>
      </c>
    </row>
    <row r="1150" spans="1:5" s="7" customFormat="1" ht="13.15" customHeight="1">
      <c r="A1150" s="164" t="s">
        <v>984</v>
      </c>
      <c r="B1150" s="170"/>
      <c r="C1150" s="171"/>
      <c r="D1150" s="167">
        <f t="shared" si="34"/>
        <v>0</v>
      </c>
      <c r="E1150" s="168" t="str">
        <f t="shared" si="35"/>
        <v/>
      </c>
    </row>
    <row r="1151" spans="1:5" s="7" customFormat="1" ht="13.15" customHeight="1">
      <c r="A1151" s="164" t="s">
        <v>69</v>
      </c>
      <c r="B1151" s="170"/>
      <c r="C1151" s="171"/>
      <c r="D1151" s="167">
        <f t="shared" si="34"/>
        <v>0</v>
      </c>
      <c r="E1151" s="168" t="str">
        <f t="shared" si="35"/>
        <v/>
      </c>
    </row>
    <row r="1152" spans="1:5" s="7" customFormat="1" ht="13.15" customHeight="1">
      <c r="A1152" s="164" t="s">
        <v>682</v>
      </c>
      <c r="B1152" s="170"/>
      <c r="C1152" s="171"/>
      <c r="D1152" s="167">
        <f t="shared" si="34"/>
        <v>0</v>
      </c>
      <c r="E1152" s="168" t="str">
        <f t="shared" si="35"/>
        <v/>
      </c>
    </row>
    <row r="1153" spans="1:5" s="7" customFormat="1" ht="13.15" customHeight="1">
      <c r="A1153" s="164" t="s">
        <v>683</v>
      </c>
      <c r="B1153" s="170"/>
      <c r="C1153" s="171"/>
      <c r="D1153" s="167">
        <f t="shared" si="34"/>
        <v>0</v>
      </c>
      <c r="E1153" s="168" t="str">
        <f t="shared" si="35"/>
        <v/>
      </c>
    </row>
    <row r="1154" spans="1:5" s="7" customFormat="1" ht="13.15" customHeight="1">
      <c r="A1154" s="164" t="s">
        <v>684</v>
      </c>
      <c r="B1154" s="170"/>
      <c r="C1154" s="171"/>
      <c r="D1154" s="167">
        <f t="shared" si="34"/>
        <v>0</v>
      </c>
      <c r="E1154" s="168" t="str">
        <f t="shared" si="35"/>
        <v/>
      </c>
    </row>
    <row r="1155" spans="1:5" s="7" customFormat="1" ht="13.15" customHeight="1">
      <c r="A1155" s="164" t="s">
        <v>685</v>
      </c>
      <c r="B1155" s="170"/>
      <c r="C1155" s="171"/>
      <c r="D1155" s="167">
        <f t="shared" si="34"/>
        <v>0</v>
      </c>
      <c r="E1155" s="168" t="str">
        <f t="shared" si="35"/>
        <v/>
      </c>
    </row>
    <row r="1156" spans="1:5" s="7" customFormat="1" ht="13.15" customHeight="1">
      <c r="A1156" s="164" t="s">
        <v>686</v>
      </c>
      <c r="B1156" s="170"/>
      <c r="C1156" s="171"/>
      <c r="D1156" s="167">
        <f t="shared" si="34"/>
        <v>0</v>
      </c>
      <c r="E1156" s="168" t="str">
        <f t="shared" si="35"/>
        <v/>
      </c>
    </row>
    <row r="1157" spans="1:5" s="7" customFormat="1" ht="13.15" customHeight="1">
      <c r="A1157" s="164" t="s">
        <v>687</v>
      </c>
      <c r="B1157" s="170"/>
      <c r="C1157" s="171"/>
      <c r="D1157" s="167">
        <f t="shared" si="34"/>
        <v>0</v>
      </c>
      <c r="E1157" s="168" t="str">
        <f t="shared" si="35"/>
        <v/>
      </c>
    </row>
    <row r="1158" spans="1:5" s="7" customFormat="1" ht="13.15" customHeight="1">
      <c r="A1158" s="164" t="s">
        <v>985</v>
      </c>
      <c r="B1158" s="170"/>
      <c r="C1158" s="171"/>
      <c r="D1158" s="167">
        <f t="shared" si="34"/>
        <v>0</v>
      </c>
      <c r="E1158" s="168" t="str">
        <f t="shared" si="35"/>
        <v/>
      </c>
    </row>
    <row r="1159" spans="1:5" s="7" customFormat="1" ht="13.15" customHeight="1">
      <c r="A1159" s="164" t="s">
        <v>986</v>
      </c>
      <c r="B1159" s="170"/>
      <c r="C1159" s="171"/>
      <c r="D1159" s="167">
        <f t="shared" ref="D1159:D1222" si="36">C1159-B1159</f>
        <v>0</v>
      </c>
      <c r="E1159" s="168" t="str">
        <f t="shared" ref="E1159:E1222" si="37">IF(B1159=0,"",D1159/B1159*100)</f>
        <v/>
      </c>
    </row>
    <row r="1160" spans="1:5" s="7" customFormat="1" ht="13.15" customHeight="1">
      <c r="A1160" s="164" t="s">
        <v>987</v>
      </c>
      <c r="B1160" s="170"/>
      <c r="C1160" s="171"/>
      <c r="D1160" s="167">
        <f t="shared" si="36"/>
        <v>0</v>
      </c>
      <c r="E1160" s="168" t="str">
        <f t="shared" si="37"/>
        <v/>
      </c>
    </row>
    <row r="1161" spans="1:5" s="7" customFormat="1" ht="13.15" customHeight="1">
      <c r="A1161" s="164" t="s">
        <v>60</v>
      </c>
      <c r="B1161" s="170"/>
      <c r="C1161" s="171"/>
      <c r="D1161" s="167">
        <f t="shared" si="36"/>
        <v>0</v>
      </c>
      <c r="E1161" s="168" t="str">
        <f t="shared" si="37"/>
        <v/>
      </c>
    </row>
    <row r="1162" spans="1:5" s="7" customFormat="1" ht="13.15" customHeight="1">
      <c r="A1162" s="164" t="s">
        <v>988</v>
      </c>
      <c r="B1162" s="170"/>
      <c r="C1162" s="171"/>
      <c r="D1162" s="167">
        <f t="shared" si="36"/>
        <v>0</v>
      </c>
      <c r="E1162" s="168" t="str">
        <f t="shared" si="37"/>
        <v/>
      </c>
    </row>
    <row r="1163" spans="1:5" s="7" customFormat="1" ht="13.15" customHeight="1">
      <c r="A1163" s="164" t="s">
        <v>688</v>
      </c>
      <c r="B1163" s="169">
        <f>SUM(B1164,B1165,B1166,B1167,B1168)</f>
        <v>0</v>
      </c>
      <c r="C1163" s="172">
        <f>SUM(C1164,C1165,C1166,C1167,C1168)</f>
        <v>0</v>
      </c>
      <c r="D1163" s="167">
        <f t="shared" si="36"/>
        <v>0</v>
      </c>
      <c r="E1163" s="168" t="str">
        <f t="shared" si="37"/>
        <v/>
      </c>
    </row>
    <row r="1164" spans="1:5" s="7" customFormat="1" ht="13.15" customHeight="1">
      <c r="A1164" s="164" t="s">
        <v>989</v>
      </c>
      <c r="B1164" s="170"/>
      <c r="C1164" s="171"/>
      <c r="D1164" s="167">
        <f t="shared" si="36"/>
        <v>0</v>
      </c>
      <c r="E1164" s="168" t="str">
        <f t="shared" si="37"/>
        <v/>
      </c>
    </row>
    <row r="1165" spans="1:5" s="7" customFormat="1" ht="13.15" customHeight="1">
      <c r="A1165" s="164" t="s">
        <v>689</v>
      </c>
      <c r="B1165" s="170"/>
      <c r="C1165" s="171"/>
      <c r="D1165" s="167">
        <f t="shared" si="36"/>
        <v>0</v>
      </c>
      <c r="E1165" s="168" t="str">
        <f t="shared" si="37"/>
        <v/>
      </c>
    </row>
    <row r="1166" spans="1:5" s="7" customFormat="1" ht="13.15" customHeight="1">
      <c r="A1166" s="164" t="s">
        <v>690</v>
      </c>
      <c r="B1166" s="170"/>
      <c r="C1166" s="171"/>
      <c r="D1166" s="167">
        <f t="shared" si="36"/>
        <v>0</v>
      </c>
      <c r="E1166" s="168" t="str">
        <f t="shared" si="37"/>
        <v/>
      </c>
    </row>
    <row r="1167" spans="1:5" s="7" customFormat="1" ht="13.15" customHeight="1">
      <c r="A1167" s="164" t="s">
        <v>990</v>
      </c>
      <c r="B1167" s="170"/>
      <c r="C1167" s="171"/>
      <c r="D1167" s="167">
        <f t="shared" si="36"/>
        <v>0</v>
      </c>
      <c r="E1167" s="168" t="str">
        <f t="shared" si="37"/>
        <v/>
      </c>
    </row>
    <row r="1168" spans="1:5" s="7" customFormat="1" ht="13.15" customHeight="1">
      <c r="A1168" s="164" t="s">
        <v>991</v>
      </c>
      <c r="B1168" s="170"/>
      <c r="C1168" s="171"/>
      <c r="D1168" s="167">
        <f t="shared" si="36"/>
        <v>0</v>
      </c>
      <c r="E1168" s="168" t="str">
        <f t="shared" si="37"/>
        <v/>
      </c>
    </row>
    <row r="1169" spans="1:5" s="7" customFormat="1" ht="13.15" customHeight="1">
      <c r="A1169" s="164" t="s">
        <v>691</v>
      </c>
      <c r="B1169" s="169">
        <f>SUM(B1170,B1171,B1172,B1173,B1174)</f>
        <v>0</v>
      </c>
      <c r="C1169" s="172">
        <f>SUM(C1170,C1171,C1172,C1173,C1174)</f>
        <v>0</v>
      </c>
      <c r="D1169" s="167">
        <f t="shared" si="36"/>
        <v>0</v>
      </c>
      <c r="E1169" s="168" t="str">
        <f t="shared" si="37"/>
        <v/>
      </c>
    </row>
    <row r="1170" spans="1:5" s="7" customFormat="1" ht="13.15" customHeight="1">
      <c r="A1170" s="164" t="s">
        <v>692</v>
      </c>
      <c r="B1170" s="170"/>
      <c r="C1170" s="171"/>
      <c r="D1170" s="167">
        <f t="shared" si="36"/>
        <v>0</v>
      </c>
      <c r="E1170" s="168" t="str">
        <f t="shared" si="37"/>
        <v/>
      </c>
    </row>
    <row r="1171" spans="1:5" s="7" customFormat="1" ht="13.15" customHeight="1">
      <c r="A1171" s="164" t="s">
        <v>693</v>
      </c>
      <c r="B1171" s="170"/>
      <c r="C1171" s="171"/>
      <c r="D1171" s="167">
        <f t="shared" si="36"/>
        <v>0</v>
      </c>
      <c r="E1171" s="168" t="str">
        <f t="shared" si="37"/>
        <v/>
      </c>
    </row>
    <row r="1172" spans="1:5" s="7" customFormat="1" ht="13.15" customHeight="1">
      <c r="A1172" s="164" t="s">
        <v>992</v>
      </c>
      <c r="B1172" s="170"/>
      <c r="C1172" s="171"/>
      <c r="D1172" s="167">
        <f t="shared" si="36"/>
        <v>0</v>
      </c>
      <c r="E1172" s="168" t="str">
        <f t="shared" si="37"/>
        <v/>
      </c>
    </row>
    <row r="1173" spans="1:5" s="7" customFormat="1" ht="13.15" customHeight="1">
      <c r="A1173" s="164" t="s">
        <v>694</v>
      </c>
      <c r="B1173" s="170"/>
      <c r="C1173" s="171"/>
      <c r="D1173" s="167">
        <f t="shared" si="36"/>
        <v>0</v>
      </c>
      <c r="E1173" s="168" t="str">
        <f t="shared" si="37"/>
        <v/>
      </c>
    </row>
    <row r="1174" spans="1:5" s="7" customFormat="1" ht="13.15" customHeight="1">
      <c r="A1174" s="164" t="s">
        <v>695</v>
      </c>
      <c r="B1174" s="170"/>
      <c r="C1174" s="171"/>
      <c r="D1174" s="167">
        <f t="shared" si="36"/>
        <v>0</v>
      </c>
      <c r="E1174" s="168" t="str">
        <f t="shared" si="37"/>
        <v/>
      </c>
    </row>
    <row r="1175" spans="1:5" s="7" customFormat="1" ht="13.15" customHeight="1">
      <c r="A1175" s="164" t="s">
        <v>721</v>
      </c>
      <c r="B1175" s="169">
        <f>SUM(B1176,B1177,B1178,B1179,B1180,B1181,B1182,B1183,B1184,B1185,B1186,B1187)</f>
        <v>0</v>
      </c>
      <c r="C1175" s="172">
        <f>SUM(C1176,C1177,C1178,C1179,C1180,C1181,C1182,C1183,C1184,C1185,C1186,C1187)</f>
        <v>0</v>
      </c>
      <c r="D1175" s="167">
        <f t="shared" si="36"/>
        <v>0</v>
      </c>
      <c r="E1175" s="168" t="str">
        <f t="shared" si="37"/>
        <v/>
      </c>
    </row>
    <row r="1176" spans="1:5" s="7" customFormat="1" ht="13.15" customHeight="1">
      <c r="A1176" s="164" t="s">
        <v>722</v>
      </c>
      <c r="B1176" s="170"/>
      <c r="C1176" s="171"/>
      <c r="D1176" s="167">
        <f t="shared" si="36"/>
        <v>0</v>
      </c>
      <c r="E1176" s="168" t="str">
        <f t="shared" si="37"/>
        <v/>
      </c>
    </row>
    <row r="1177" spans="1:5" s="7" customFormat="1" ht="13.15" customHeight="1">
      <c r="A1177" s="164" t="s">
        <v>723</v>
      </c>
      <c r="B1177" s="170"/>
      <c r="C1177" s="171"/>
      <c r="D1177" s="167">
        <f t="shared" si="36"/>
        <v>0</v>
      </c>
      <c r="E1177" s="168" t="str">
        <f t="shared" si="37"/>
        <v/>
      </c>
    </row>
    <row r="1178" spans="1:5" s="7" customFormat="1" ht="13.15" customHeight="1">
      <c r="A1178" s="164" t="s">
        <v>724</v>
      </c>
      <c r="B1178" s="170"/>
      <c r="C1178" s="171"/>
      <c r="D1178" s="167">
        <f t="shared" si="36"/>
        <v>0</v>
      </c>
      <c r="E1178" s="168" t="str">
        <f t="shared" si="37"/>
        <v/>
      </c>
    </row>
    <row r="1179" spans="1:5" s="7" customFormat="1" ht="13.15" customHeight="1">
      <c r="A1179" s="164" t="s">
        <v>725</v>
      </c>
      <c r="B1179" s="170"/>
      <c r="C1179" s="171"/>
      <c r="D1179" s="167">
        <f t="shared" si="36"/>
        <v>0</v>
      </c>
      <c r="E1179" s="168" t="str">
        <f t="shared" si="37"/>
        <v/>
      </c>
    </row>
    <row r="1180" spans="1:5" s="7" customFormat="1" ht="13.15" customHeight="1">
      <c r="A1180" s="164" t="s">
        <v>726</v>
      </c>
      <c r="B1180" s="170"/>
      <c r="C1180" s="171"/>
      <c r="D1180" s="167">
        <f t="shared" si="36"/>
        <v>0</v>
      </c>
      <c r="E1180" s="168" t="str">
        <f t="shared" si="37"/>
        <v/>
      </c>
    </row>
    <row r="1181" spans="1:5" s="7" customFormat="1" ht="13.15" customHeight="1">
      <c r="A1181" s="164" t="s">
        <v>727</v>
      </c>
      <c r="B1181" s="170"/>
      <c r="C1181" s="171"/>
      <c r="D1181" s="167">
        <f t="shared" si="36"/>
        <v>0</v>
      </c>
      <c r="E1181" s="168" t="str">
        <f t="shared" si="37"/>
        <v/>
      </c>
    </row>
    <row r="1182" spans="1:5" s="7" customFormat="1" ht="13.15" customHeight="1">
      <c r="A1182" s="164" t="s">
        <v>728</v>
      </c>
      <c r="B1182" s="170"/>
      <c r="C1182" s="171"/>
      <c r="D1182" s="167">
        <f t="shared" si="36"/>
        <v>0</v>
      </c>
      <c r="E1182" s="168" t="str">
        <f t="shared" si="37"/>
        <v/>
      </c>
    </row>
    <row r="1183" spans="1:5" s="7" customFormat="1" ht="13.15" customHeight="1">
      <c r="A1183" s="164" t="s">
        <v>729</v>
      </c>
      <c r="B1183" s="170"/>
      <c r="C1183" s="171"/>
      <c r="D1183" s="167">
        <f t="shared" si="36"/>
        <v>0</v>
      </c>
      <c r="E1183" s="168" t="str">
        <f t="shared" si="37"/>
        <v/>
      </c>
    </row>
    <row r="1184" spans="1:5" s="7" customFormat="1" ht="13.15" customHeight="1">
      <c r="A1184" s="164" t="s">
        <v>730</v>
      </c>
      <c r="B1184" s="170"/>
      <c r="C1184" s="171"/>
      <c r="D1184" s="167">
        <f t="shared" si="36"/>
        <v>0</v>
      </c>
      <c r="E1184" s="168" t="str">
        <f t="shared" si="37"/>
        <v/>
      </c>
    </row>
    <row r="1185" spans="1:5" s="7" customFormat="1" ht="13.15" customHeight="1">
      <c r="A1185" s="164" t="s">
        <v>731</v>
      </c>
      <c r="B1185" s="170"/>
      <c r="C1185" s="171"/>
      <c r="D1185" s="167">
        <f t="shared" si="36"/>
        <v>0</v>
      </c>
      <c r="E1185" s="168" t="str">
        <f t="shared" si="37"/>
        <v/>
      </c>
    </row>
    <row r="1186" spans="1:5" s="7" customFormat="1" ht="13.15" customHeight="1">
      <c r="A1186" s="164" t="s">
        <v>993</v>
      </c>
      <c r="B1186" s="170"/>
      <c r="C1186" s="171"/>
      <c r="D1186" s="167">
        <f t="shared" si="36"/>
        <v>0</v>
      </c>
      <c r="E1186" s="168" t="str">
        <f t="shared" si="37"/>
        <v/>
      </c>
    </row>
    <row r="1187" spans="1:5" s="7" customFormat="1" ht="13.15" customHeight="1">
      <c r="A1187" s="164" t="s">
        <v>732</v>
      </c>
      <c r="B1187" s="170"/>
      <c r="C1187" s="171"/>
      <c r="D1187" s="167">
        <f t="shared" si="36"/>
        <v>0</v>
      </c>
      <c r="E1187" s="168" t="str">
        <f t="shared" si="37"/>
        <v/>
      </c>
    </row>
    <row r="1188" spans="1:5" s="7" customFormat="1" ht="13.15" customHeight="1">
      <c r="A1188" s="164" t="s">
        <v>49</v>
      </c>
      <c r="B1188" s="169">
        <f>SUM(B1189,B1200,B1206,B1214,B1227,B1231,B1235)</f>
        <v>406</v>
      </c>
      <c r="C1188" s="172">
        <f>SUM(C1189,C1200,C1206,C1214,C1227,C1231,C1235)</f>
        <v>423</v>
      </c>
      <c r="D1188" s="167">
        <f t="shared" si="36"/>
        <v>17</v>
      </c>
      <c r="E1188" s="168">
        <f t="shared" si="37"/>
        <v>4.1871921182266005</v>
      </c>
    </row>
    <row r="1189" spans="1:5" s="7" customFormat="1" ht="13.15" customHeight="1">
      <c r="A1189" s="164" t="s">
        <v>994</v>
      </c>
      <c r="B1189" s="169">
        <f>SUM(B1190,B1191,B1192,B1193,B1194,B1195,B1196,B1197,B1198,B1199)</f>
        <v>185</v>
      </c>
      <c r="C1189" s="172">
        <f>SUM(C1190,C1191,C1192,C1193,C1194,C1195,C1196,C1197,C1198,C1199)</f>
        <v>202</v>
      </c>
      <c r="D1189" s="167">
        <f t="shared" si="36"/>
        <v>17</v>
      </c>
      <c r="E1189" s="168">
        <f t="shared" si="37"/>
        <v>9.1891891891891895</v>
      </c>
    </row>
    <row r="1190" spans="1:5" s="7" customFormat="1" ht="13.15" customHeight="1">
      <c r="A1190" s="164" t="s">
        <v>51</v>
      </c>
      <c r="B1190" s="170">
        <v>75</v>
      </c>
      <c r="C1190" s="171">
        <v>67</v>
      </c>
      <c r="D1190" s="167">
        <f t="shared" si="36"/>
        <v>-8</v>
      </c>
      <c r="E1190" s="168">
        <f t="shared" si="37"/>
        <v>-10.666666666666668</v>
      </c>
    </row>
    <row r="1191" spans="1:5" s="7" customFormat="1" ht="13.15" customHeight="1">
      <c r="A1191" s="164" t="s">
        <v>52</v>
      </c>
      <c r="B1191" s="170">
        <v>12</v>
      </c>
      <c r="C1191" s="171">
        <v>12</v>
      </c>
      <c r="D1191" s="167">
        <f t="shared" si="36"/>
        <v>0</v>
      </c>
      <c r="E1191" s="168">
        <f t="shared" si="37"/>
        <v>0</v>
      </c>
    </row>
    <row r="1192" spans="1:5" s="7" customFormat="1" ht="13.15" customHeight="1">
      <c r="A1192" s="164" t="s">
        <v>53</v>
      </c>
      <c r="B1192" s="170"/>
      <c r="C1192" s="171"/>
      <c r="D1192" s="167">
        <f t="shared" si="36"/>
        <v>0</v>
      </c>
      <c r="E1192" s="168" t="str">
        <f t="shared" si="37"/>
        <v/>
      </c>
    </row>
    <row r="1193" spans="1:5" s="7" customFormat="1" ht="13.15" customHeight="1">
      <c r="A1193" s="164" t="s">
        <v>995</v>
      </c>
      <c r="B1193" s="170"/>
      <c r="C1193" s="171"/>
      <c r="D1193" s="167">
        <f t="shared" si="36"/>
        <v>0</v>
      </c>
      <c r="E1193" s="168" t="str">
        <f t="shared" si="37"/>
        <v/>
      </c>
    </row>
    <row r="1194" spans="1:5" s="7" customFormat="1" ht="13.15" customHeight="1">
      <c r="A1194" s="164" t="s">
        <v>607</v>
      </c>
      <c r="B1194" s="170"/>
      <c r="C1194" s="171"/>
      <c r="D1194" s="167">
        <f t="shared" si="36"/>
        <v>0</v>
      </c>
      <c r="E1194" s="168" t="str">
        <f t="shared" si="37"/>
        <v/>
      </c>
    </row>
    <row r="1195" spans="1:5" s="7" customFormat="1" ht="13.15" customHeight="1">
      <c r="A1195" s="164" t="s">
        <v>996</v>
      </c>
      <c r="B1195" s="170"/>
      <c r="C1195" s="171"/>
      <c r="D1195" s="167">
        <f t="shared" si="36"/>
        <v>0</v>
      </c>
      <c r="E1195" s="168" t="str">
        <f t="shared" si="37"/>
        <v/>
      </c>
    </row>
    <row r="1196" spans="1:5" s="7" customFormat="1" ht="13.15" customHeight="1">
      <c r="A1196" s="164" t="s">
        <v>997</v>
      </c>
      <c r="B1196" s="170"/>
      <c r="C1196" s="171"/>
      <c r="D1196" s="167">
        <f t="shared" si="36"/>
        <v>0</v>
      </c>
      <c r="E1196" s="168" t="str">
        <f t="shared" si="37"/>
        <v/>
      </c>
    </row>
    <row r="1197" spans="1:5" s="7" customFormat="1" ht="13.15" customHeight="1">
      <c r="A1197" s="164" t="s">
        <v>998</v>
      </c>
      <c r="B1197" s="170"/>
      <c r="C1197" s="171"/>
      <c r="D1197" s="167">
        <f t="shared" si="36"/>
        <v>0</v>
      </c>
      <c r="E1197" s="168" t="str">
        <f t="shared" si="37"/>
        <v/>
      </c>
    </row>
    <row r="1198" spans="1:5" s="7" customFormat="1" ht="13.15" customHeight="1">
      <c r="A1198" s="164" t="s">
        <v>60</v>
      </c>
      <c r="B1198" s="170">
        <v>98</v>
      </c>
      <c r="C1198" s="171">
        <v>123</v>
      </c>
      <c r="D1198" s="167">
        <f t="shared" si="36"/>
        <v>25</v>
      </c>
      <c r="E1198" s="168">
        <f t="shared" si="37"/>
        <v>25.510204081632654</v>
      </c>
    </row>
    <row r="1199" spans="1:5" s="7" customFormat="1" ht="13.15" customHeight="1">
      <c r="A1199" s="164" t="s">
        <v>999</v>
      </c>
      <c r="B1199" s="170"/>
      <c r="C1199" s="171"/>
      <c r="D1199" s="167">
        <f t="shared" si="36"/>
        <v>0</v>
      </c>
      <c r="E1199" s="168" t="str">
        <f t="shared" si="37"/>
        <v/>
      </c>
    </row>
    <row r="1200" spans="1:5" s="7" customFormat="1" ht="13.15" customHeight="1">
      <c r="A1200" s="164" t="s">
        <v>1000</v>
      </c>
      <c r="B1200" s="169">
        <f>SUM(B1201,B1202,B1203,B1204,B1205)</f>
        <v>221</v>
      </c>
      <c r="C1200" s="172">
        <f>SUM(C1201,C1202,C1203,C1204,C1205)</f>
        <v>221</v>
      </c>
      <c r="D1200" s="167">
        <f t="shared" si="36"/>
        <v>0</v>
      </c>
      <c r="E1200" s="168">
        <f t="shared" si="37"/>
        <v>0</v>
      </c>
    </row>
    <row r="1201" spans="1:5" s="7" customFormat="1" ht="13.15" customHeight="1">
      <c r="A1201" s="164" t="s">
        <v>51</v>
      </c>
      <c r="B1201" s="170">
        <v>221</v>
      </c>
      <c r="C1201" s="171">
        <v>221</v>
      </c>
      <c r="D1201" s="167">
        <f t="shared" si="36"/>
        <v>0</v>
      </c>
      <c r="E1201" s="168">
        <f t="shared" si="37"/>
        <v>0</v>
      </c>
    </row>
    <row r="1202" spans="1:5" s="7" customFormat="1" ht="13.15" customHeight="1">
      <c r="A1202" s="164" t="s">
        <v>52</v>
      </c>
      <c r="B1202" s="170">
        <v>0</v>
      </c>
      <c r="C1202" s="171">
        <v>0</v>
      </c>
      <c r="D1202" s="167">
        <f t="shared" si="36"/>
        <v>0</v>
      </c>
      <c r="E1202" s="168" t="str">
        <f t="shared" si="37"/>
        <v/>
      </c>
    </row>
    <row r="1203" spans="1:5" s="7" customFormat="1" ht="13.15" customHeight="1">
      <c r="A1203" s="164" t="s">
        <v>53</v>
      </c>
      <c r="B1203" s="170"/>
      <c r="C1203" s="171"/>
      <c r="D1203" s="167">
        <f t="shared" si="36"/>
        <v>0</v>
      </c>
      <c r="E1203" s="168" t="str">
        <f t="shared" si="37"/>
        <v/>
      </c>
    </row>
    <row r="1204" spans="1:5" s="7" customFormat="1" ht="13.15" customHeight="1">
      <c r="A1204" s="164" t="s">
        <v>1001</v>
      </c>
      <c r="B1204" s="170"/>
      <c r="C1204" s="171"/>
      <c r="D1204" s="167">
        <f t="shared" si="36"/>
        <v>0</v>
      </c>
      <c r="E1204" s="168" t="str">
        <f t="shared" si="37"/>
        <v/>
      </c>
    </row>
    <row r="1205" spans="1:5" s="7" customFormat="1" ht="13.15" customHeight="1">
      <c r="A1205" s="164" t="s">
        <v>1002</v>
      </c>
      <c r="B1205" s="170"/>
      <c r="C1205" s="171"/>
      <c r="D1205" s="167">
        <f t="shared" si="36"/>
        <v>0</v>
      </c>
      <c r="E1205" s="168" t="str">
        <f t="shared" si="37"/>
        <v/>
      </c>
    </row>
    <row r="1206" spans="1:5" s="7" customFormat="1" ht="13.15" customHeight="1">
      <c r="A1206" s="164" t="s">
        <v>1003</v>
      </c>
      <c r="B1206" s="169">
        <f>SUM(B1207,B1208,B1209,B1210,B1211,B1212,B1213)</f>
        <v>0</v>
      </c>
      <c r="C1206" s="172">
        <f>SUM(C1207,C1208,C1209,C1210,C1211,C1212,C1213)</f>
        <v>0</v>
      </c>
      <c r="D1206" s="167">
        <f t="shared" si="36"/>
        <v>0</v>
      </c>
      <c r="E1206" s="168" t="str">
        <f t="shared" si="37"/>
        <v/>
      </c>
    </row>
    <row r="1207" spans="1:5" s="7" customFormat="1" ht="13.15" customHeight="1">
      <c r="A1207" s="164" t="s">
        <v>51</v>
      </c>
      <c r="B1207" s="170"/>
      <c r="C1207" s="171"/>
      <c r="D1207" s="167">
        <f t="shared" si="36"/>
        <v>0</v>
      </c>
      <c r="E1207" s="168" t="str">
        <f t="shared" si="37"/>
        <v/>
      </c>
    </row>
    <row r="1208" spans="1:5" s="7" customFormat="1" ht="13.15" customHeight="1">
      <c r="A1208" s="164" t="s">
        <v>52</v>
      </c>
      <c r="B1208" s="170"/>
      <c r="C1208" s="171"/>
      <c r="D1208" s="167">
        <f t="shared" si="36"/>
        <v>0</v>
      </c>
      <c r="E1208" s="168" t="str">
        <f t="shared" si="37"/>
        <v/>
      </c>
    </row>
    <row r="1209" spans="1:5" s="7" customFormat="1" ht="13.15" customHeight="1">
      <c r="A1209" s="164" t="s">
        <v>53</v>
      </c>
      <c r="B1209" s="170"/>
      <c r="C1209" s="171"/>
      <c r="D1209" s="167">
        <f t="shared" si="36"/>
        <v>0</v>
      </c>
      <c r="E1209" s="168" t="str">
        <f t="shared" si="37"/>
        <v/>
      </c>
    </row>
    <row r="1210" spans="1:5" s="7" customFormat="1" ht="13.15" customHeight="1">
      <c r="A1210" s="164" t="s">
        <v>1004</v>
      </c>
      <c r="B1210" s="170"/>
      <c r="C1210" s="171"/>
      <c r="D1210" s="167">
        <f t="shared" si="36"/>
        <v>0</v>
      </c>
      <c r="E1210" s="168" t="str">
        <f t="shared" si="37"/>
        <v/>
      </c>
    </row>
    <row r="1211" spans="1:5" s="7" customFormat="1" ht="13.15" customHeight="1">
      <c r="A1211" s="164" t="s">
        <v>1005</v>
      </c>
      <c r="B1211" s="170"/>
      <c r="C1211" s="171"/>
      <c r="D1211" s="167">
        <f t="shared" si="36"/>
        <v>0</v>
      </c>
      <c r="E1211" s="168" t="str">
        <f t="shared" si="37"/>
        <v/>
      </c>
    </row>
    <row r="1212" spans="1:5" s="7" customFormat="1" ht="13.15" customHeight="1">
      <c r="A1212" s="164" t="s">
        <v>60</v>
      </c>
      <c r="B1212" s="170"/>
      <c r="C1212" s="171"/>
      <c r="D1212" s="167">
        <f t="shared" si="36"/>
        <v>0</v>
      </c>
      <c r="E1212" s="168" t="str">
        <f t="shared" si="37"/>
        <v/>
      </c>
    </row>
    <row r="1213" spans="1:5" s="7" customFormat="1" ht="13.15" customHeight="1">
      <c r="A1213" s="164" t="s">
        <v>1006</v>
      </c>
      <c r="B1213" s="170"/>
      <c r="C1213" s="171"/>
      <c r="D1213" s="167">
        <f t="shared" si="36"/>
        <v>0</v>
      </c>
      <c r="E1213" s="168" t="str">
        <f t="shared" si="37"/>
        <v/>
      </c>
    </row>
    <row r="1214" spans="1:5" s="7" customFormat="1" ht="13.15" customHeight="1">
      <c r="A1214" s="164" t="s">
        <v>644</v>
      </c>
      <c r="B1214" s="169">
        <f>SUM(B1215,B1216,B1217,B1218,B1219,B1220,B1221,B1222,B1223,B1224,B1225,B1226)</f>
        <v>0</v>
      </c>
      <c r="C1214" s="172">
        <f>SUM(C1215,C1216,C1217,C1218,C1219,C1220,C1221,C1222,C1223,C1224,C1225,C1226)</f>
        <v>0</v>
      </c>
      <c r="D1214" s="167">
        <f t="shared" si="36"/>
        <v>0</v>
      </c>
      <c r="E1214" s="168" t="str">
        <f t="shared" si="37"/>
        <v/>
      </c>
    </row>
    <row r="1215" spans="1:5" s="7" customFormat="1" ht="13.15" customHeight="1">
      <c r="A1215" s="164" t="s">
        <v>51</v>
      </c>
      <c r="B1215" s="170"/>
      <c r="C1215" s="171"/>
      <c r="D1215" s="167">
        <f t="shared" si="36"/>
        <v>0</v>
      </c>
      <c r="E1215" s="168" t="str">
        <f t="shared" si="37"/>
        <v/>
      </c>
    </row>
    <row r="1216" spans="1:5" s="7" customFormat="1" ht="13.15" customHeight="1">
      <c r="A1216" s="164" t="s">
        <v>52</v>
      </c>
      <c r="B1216" s="170"/>
      <c r="C1216" s="171"/>
      <c r="D1216" s="167">
        <f t="shared" si="36"/>
        <v>0</v>
      </c>
      <c r="E1216" s="168" t="str">
        <f t="shared" si="37"/>
        <v/>
      </c>
    </row>
    <row r="1217" spans="1:5" s="7" customFormat="1" ht="13.15" customHeight="1">
      <c r="A1217" s="164" t="s">
        <v>53</v>
      </c>
      <c r="B1217" s="170"/>
      <c r="C1217" s="171"/>
      <c r="D1217" s="167">
        <f t="shared" si="36"/>
        <v>0</v>
      </c>
      <c r="E1217" s="168" t="str">
        <f t="shared" si="37"/>
        <v/>
      </c>
    </row>
    <row r="1218" spans="1:5" s="7" customFormat="1" ht="13.15" customHeight="1">
      <c r="A1218" s="164" t="s">
        <v>645</v>
      </c>
      <c r="B1218" s="170"/>
      <c r="C1218" s="171"/>
      <c r="D1218" s="167">
        <f t="shared" si="36"/>
        <v>0</v>
      </c>
      <c r="E1218" s="168" t="str">
        <f t="shared" si="37"/>
        <v/>
      </c>
    </row>
    <row r="1219" spans="1:5" s="7" customFormat="1" ht="13.15" customHeight="1">
      <c r="A1219" s="164" t="s">
        <v>646</v>
      </c>
      <c r="B1219" s="170"/>
      <c r="C1219" s="171"/>
      <c r="D1219" s="167">
        <f t="shared" si="36"/>
        <v>0</v>
      </c>
      <c r="E1219" s="168" t="str">
        <f t="shared" si="37"/>
        <v/>
      </c>
    </row>
    <row r="1220" spans="1:5" s="7" customFormat="1" ht="13.15" customHeight="1">
      <c r="A1220" s="164" t="s">
        <v>647</v>
      </c>
      <c r="B1220" s="170"/>
      <c r="C1220" s="171"/>
      <c r="D1220" s="167">
        <f t="shared" si="36"/>
        <v>0</v>
      </c>
      <c r="E1220" s="168" t="str">
        <f t="shared" si="37"/>
        <v/>
      </c>
    </row>
    <row r="1221" spans="1:5" s="7" customFormat="1" ht="13.15" customHeight="1">
      <c r="A1221" s="164" t="s">
        <v>648</v>
      </c>
      <c r="B1221" s="170"/>
      <c r="C1221" s="171"/>
      <c r="D1221" s="167">
        <f t="shared" si="36"/>
        <v>0</v>
      </c>
      <c r="E1221" s="168" t="str">
        <f t="shared" si="37"/>
        <v/>
      </c>
    </row>
    <row r="1222" spans="1:5" s="7" customFormat="1" ht="13.15" customHeight="1">
      <c r="A1222" s="164" t="s">
        <v>649</v>
      </c>
      <c r="B1222" s="170"/>
      <c r="C1222" s="171"/>
      <c r="D1222" s="167">
        <f t="shared" si="36"/>
        <v>0</v>
      </c>
      <c r="E1222" s="168" t="str">
        <f t="shared" si="37"/>
        <v/>
      </c>
    </row>
    <row r="1223" spans="1:5" s="7" customFormat="1" ht="13.15" customHeight="1">
      <c r="A1223" s="164" t="s">
        <v>650</v>
      </c>
      <c r="B1223" s="170"/>
      <c r="C1223" s="171"/>
      <c r="D1223" s="167">
        <f t="shared" ref="D1223:D1249" si="38">C1223-B1223</f>
        <v>0</v>
      </c>
      <c r="E1223" s="168" t="str">
        <f t="shared" ref="E1223:E1249" si="39">IF(B1223=0,"",D1223/B1223*100)</f>
        <v/>
      </c>
    </row>
    <row r="1224" spans="1:5" s="7" customFormat="1" ht="13.15" customHeight="1">
      <c r="A1224" s="164" t="s">
        <v>651</v>
      </c>
      <c r="B1224" s="170"/>
      <c r="C1224" s="171"/>
      <c r="D1224" s="167">
        <f t="shared" si="38"/>
        <v>0</v>
      </c>
      <c r="E1224" s="168" t="str">
        <f t="shared" si="39"/>
        <v/>
      </c>
    </row>
    <row r="1225" spans="1:5" s="7" customFormat="1" ht="13.15" customHeight="1">
      <c r="A1225" s="164" t="s">
        <v>1007</v>
      </c>
      <c r="B1225" s="170"/>
      <c r="C1225" s="171"/>
      <c r="D1225" s="167">
        <f t="shared" si="38"/>
        <v>0</v>
      </c>
      <c r="E1225" s="168" t="str">
        <f t="shared" si="39"/>
        <v/>
      </c>
    </row>
    <row r="1226" spans="1:5" s="7" customFormat="1" ht="13.15" customHeight="1">
      <c r="A1226" s="164" t="s">
        <v>652</v>
      </c>
      <c r="B1226" s="170"/>
      <c r="C1226" s="171"/>
      <c r="D1226" s="167">
        <f t="shared" si="38"/>
        <v>0</v>
      </c>
      <c r="E1226" s="168" t="str">
        <f t="shared" si="39"/>
        <v/>
      </c>
    </row>
    <row r="1227" spans="1:5" s="7" customFormat="1" ht="13.15" customHeight="1">
      <c r="A1227" s="164" t="s">
        <v>1008</v>
      </c>
      <c r="B1227" s="169">
        <f>SUM(B1228,B1229,B1230)</f>
        <v>0</v>
      </c>
      <c r="C1227" s="172">
        <f>SUM(C1228,C1229,C1230)</f>
        <v>0</v>
      </c>
      <c r="D1227" s="167">
        <f t="shared" si="38"/>
        <v>0</v>
      </c>
      <c r="E1227" s="168" t="str">
        <f t="shared" si="39"/>
        <v/>
      </c>
    </row>
    <row r="1228" spans="1:5" s="7" customFormat="1" ht="13.15" customHeight="1">
      <c r="A1228" s="164" t="s">
        <v>1009</v>
      </c>
      <c r="B1228" s="170"/>
      <c r="C1228" s="171"/>
      <c r="D1228" s="167">
        <f t="shared" si="38"/>
        <v>0</v>
      </c>
      <c r="E1228" s="168" t="str">
        <f t="shared" si="39"/>
        <v/>
      </c>
    </row>
    <row r="1229" spans="1:5" s="7" customFormat="1" ht="13.15" customHeight="1">
      <c r="A1229" s="164" t="s">
        <v>1010</v>
      </c>
      <c r="B1229" s="170"/>
      <c r="C1229" s="171"/>
      <c r="D1229" s="167">
        <f t="shared" si="38"/>
        <v>0</v>
      </c>
      <c r="E1229" s="168" t="str">
        <f t="shared" si="39"/>
        <v/>
      </c>
    </row>
    <row r="1230" spans="1:5" s="7" customFormat="1" ht="13.15" customHeight="1">
      <c r="A1230" s="164" t="s">
        <v>1011</v>
      </c>
      <c r="B1230" s="170"/>
      <c r="C1230" s="171"/>
      <c r="D1230" s="167">
        <f t="shared" si="38"/>
        <v>0</v>
      </c>
      <c r="E1230" s="168" t="str">
        <f t="shared" si="39"/>
        <v/>
      </c>
    </row>
    <row r="1231" spans="1:5" s="7" customFormat="1" ht="13.15" customHeight="1">
      <c r="A1231" s="164" t="s">
        <v>1012</v>
      </c>
      <c r="B1231" s="169">
        <f>SUM(B1232,B1233,B1234)</f>
        <v>0</v>
      </c>
      <c r="C1231" s="172">
        <f>SUM(C1232,C1233,C1234)</f>
        <v>0</v>
      </c>
      <c r="D1231" s="167">
        <f t="shared" si="38"/>
        <v>0</v>
      </c>
      <c r="E1231" s="168" t="str">
        <f t="shared" si="39"/>
        <v/>
      </c>
    </row>
    <row r="1232" spans="1:5" s="7" customFormat="1" ht="13.15" customHeight="1">
      <c r="A1232" s="164" t="s">
        <v>1013</v>
      </c>
      <c r="B1232" s="170">
        <v>0</v>
      </c>
      <c r="C1232" s="171">
        <v>0</v>
      </c>
      <c r="D1232" s="167">
        <f t="shared" si="38"/>
        <v>0</v>
      </c>
      <c r="E1232" s="168" t="str">
        <f t="shared" si="39"/>
        <v/>
      </c>
    </row>
    <row r="1233" spans="1:5" s="7" customFormat="1" ht="13.15" customHeight="1">
      <c r="A1233" s="164" t="s">
        <v>356</v>
      </c>
      <c r="B1233" s="170"/>
      <c r="C1233" s="171"/>
      <c r="D1233" s="167">
        <f t="shared" si="38"/>
        <v>0</v>
      </c>
      <c r="E1233" s="168" t="str">
        <f t="shared" si="39"/>
        <v/>
      </c>
    </row>
    <row r="1234" spans="1:5" s="7" customFormat="1" ht="13.15" customHeight="1">
      <c r="A1234" s="164" t="s">
        <v>1014</v>
      </c>
      <c r="B1234" s="170"/>
      <c r="C1234" s="171"/>
      <c r="D1234" s="167">
        <f t="shared" si="38"/>
        <v>0</v>
      </c>
      <c r="E1234" s="168" t="str">
        <f t="shared" si="39"/>
        <v/>
      </c>
    </row>
    <row r="1235" spans="1:5" s="7" customFormat="1" ht="13.15" customHeight="1">
      <c r="A1235" s="164" t="s">
        <v>1015</v>
      </c>
      <c r="B1235" s="169"/>
      <c r="C1235" s="172"/>
      <c r="D1235" s="167">
        <f t="shared" si="38"/>
        <v>0</v>
      </c>
      <c r="E1235" s="168" t="str">
        <f t="shared" si="39"/>
        <v/>
      </c>
    </row>
    <row r="1236" spans="1:5" s="7" customFormat="1" ht="13.15" customHeight="1">
      <c r="A1236" s="164" t="s">
        <v>1016</v>
      </c>
      <c r="B1236" s="169">
        <v>400</v>
      </c>
      <c r="C1236" s="172">
        <v>400</v>
      </c>
      <c r="D1236" s="167">
        <f t="shared" si="38"/>
        <v>0</v>
      </c>
      <c r="E1236" s="168">
        <f t="shared" si="39"/>
        <v>0</v>
      </c>
    </row>
    <row r="1237" spans="1:5" s="7" customFormat="1" ht="13.15" customHeight="1">
      <c r="A1237" s="164" t="s">
        <v>1017</v>
      </c>
      <c r="B1237" s="169">
        <f>SUM(B1238,B1239)</f>
        <v>0</v>
      </c>
      <c r="C1237" s="172">
        <f>SUM(C1238,C1239)</f>
        <v>0</v>
      </c>
      <c r="D1237" s="167">
        <f t="shared" si="38"/>
        <v>0</v>
      </c>
      <c r="E1237" s="168" t="str">
        <f t="shared" si="39"/>
        <v/>
      </c>
    </row>
    <row r="1238" spans="1:5" s="7" customFormat="1" ht="13.15" customHeight="1">
      <c r="A1238" s="164" t="s">
        <v>1018</v>
      </c>
      <c r="B1238" s="169"/>
      <c r="C1238" s="172"/>
      <c r="D1238" s="167">
        <f t="shared" si="38"/>
        <v>0</v>
      </c>
      <c r="E1238" s="168" t="str">
        <f t="shared" si="39"/>
        <v/>
      </c>
    </row>
    <row r="1239" spans="1:5" s="7" customFormat="1" ht="13.15" customHeight="1">
      <c r="A1239" s="164" t="s">
        <v>635</v>
      </c>
      <c r="B1239" s="169"/>
      <c r="C1239" s="172"/>
      <c r="D1239" s="167">
        <f t="shared" si="38"/>
        <v>0</v>
      </c>
      <c r="E1239" s="168" t="str">
        <f t="shared" si="39"/>
        <v/>
      </c>
    </row>
    <row r="1240" spans="1:5" s="7" customFormat="1" ht="13.15" customHeight="1">
      <c r="A1240" s="164" t="s">
        <v>1201</v>
      </c>
      <c r="B1240" s="169">
        <f>B1241</f>
        <v>0</v>
      </c>
      <c r="C1240" s="172">
        <f>C1241</f>
        <v>798</v>
      </c>
      <c r="D1240" s="167"/>
      <c r="E1240" s="168"/>
    </row>
    <row r="1241" spans="1:5" s="7" customFormat="1" ht="13.15" customHeight="1">
      <c r="A1241" s="164" t="s">
        <v>1218</v>
      </c>
      <c r="B1241" s="170"/>
      <c r="C1241" s="174">
        <v>798</v>
      </c>
      <c r="D1241" s="167"/>
      <c r="E1241" s="168"/>
    </row>
    <row r="1242" spans="1:5" s="7" customFormat="1" ht="13.15" customHeight="1">
      <c r="A1242" s="164" t="s">
        <v>1019</v>
      </c>
      <c r="B1242" s="169">
        <f>SUM(B1243)</f>
        <v>1671</v>
      </c>
      <c r="C1242" s="172">
        <f>SUM(C1243)</f>
        <v>2180</v>
      </c>
      <c r="D1242" s="167">
        <f t="shared" si="38"/>
        <v>509</v>
      </c>
      <c r="E1242" s="168">
        <f t="shared" si="39"/>
        <v>30.460801915020948</v>
      </c>
    </row>
    <row r="1243" spans="1:5" s="7" customFormat="1" ht="13.15" customHeight="1">
      <c r="A1243" s="164" t="s">
        <v>696</v>
      </c>
      <c r="B1243" s="169">
        <f>SUM(B1244,B1245,B1246,B1247)</f>
        <v>1671</v>
      </c>
      <c r="C1243" s="172">
        <v>2180</v>
      </c>
      <c r="D1243" s="167">
        <f t="shared" si="38"/>
        <v>509</v>
      </c>
      <c r="E1243" s="168">
        <f t="shared" si="39"/>
        <v>30.460801915020948</v>
      </c>
    </row>
    <row r="1244" spans="1:5" s="7" customFormat="1" ht="13.15" customHeight="1">
      <c r="A1244" s="164" t="s">
        <v>697</v>
      </c>
      <c r="B1244" s="170">
        <v>1671</v>
      </c>
      <c r="C1244" s="171"/>
      <c r="D1244" s="167">
        <f t="shared" si="38"/>
        <v>-1671</v>
      </c>
      <c r="E1244" s="168">
        <f t="shared" si="39"/>
        <v>-100</v>
      </c>
    </row>
    <row r="1245" spans="1:5" s="7" customFormat="1" ht="13.15" customHeight="1">
      <c r="A1245" s="164" t="s">
        <v>698</v>
      </c>
      <c r="B1245" s="170">
        <v>0</v>
      </c>
      <c r="C1245" s="171">
        <v>0</v>
      </c>
      <c r="D1245" s="167">
        <f t="shared" si="38"/>
        <v>0</v>
      </c>
      <c r="E1245" s="168" t="str">
        <f t="shared" si="39"/>
        <v/>
      </c>
    </row>
    <row r="1246" spans="1:5" s="7" customFormat="1" ht="13.15" customHeight="1">
      <c r="A1246" s="164" t="s">
        <v>699</v>
      </c>
      <c r="B1246" s="170">
        <v>0</v>
      </c>
      <c r="C1246" s="171">
        <v>0</v>
      </c>
      <c r="D1246" s="167">
        <f t="shared" si="38"/>
        <v>0</v>
      </c>
      <c r="E1246" s="168" t="str">
        <f t="shared" si="39"/>
        <v/>
      </c>
    </row>
    <row r="1247" spans="1:5" s="7" customFormat="1" ht="13.15" customHeight="1">
      <c r="A1247" s="164" t="s">
        <v>700</v>
      </c>
      <c r="B1247" s="170">
        <v>0</v>
      </c>
      <c r="C1247" s="171">
        <v>0</v>
      </c>
      <c r="D1247" s="167">
        <f t="shared" si="38"/>
        <v>0</v>
      </c>
      <c r="E1247" s="168" t="str">
        <f t="shared" si="39"/>
        <v/>
      </c>
    </row>
    <row r="1248" spans="1:5" s="7" customFormat="1" ht="13.15" customHeight="1">
      <c r="A1248" s="164" t="s">
        <v>1020</v>
      </c>
      <c r="B1248" s="169">
        <f>SUM(B1249)</f>
        <v>5</v>
      </c>
      <c r="C1248" s="172">
        <f>SUM(C1249)</f>
        <v>5</v>
      </c>
      <c r="D1248" s="167">
        <f t="shared" si="38"/>
        <v>0</v>
      </c>
      <c r="E1248" s="168">
        <f t="shared" si="39"/>
        <v>0</v>
      </c>
    </row>
    <row r="1249" spans="1:5" s="7" customFormat="1" ht="13.15" customHeight="1">
      <c r="A1249" s="164" t="s">
        <v>701</v>
      </c>
      <c r="B1249" s="170">
        <v>5</v>
      </c>
      <c r="C1249" s="171">
        <v>5</v>
      </c>
      <c r="D1249" s="167">
        <f t="shared" si="38"/>
        <v>0</v>
      </c>
      <c r="E1249" s="168">
        <f t="shared" si="39"/>
        <v>0</v>
      </c>
    </row>
  </sheetData>
  <autoFilter ref="A4:E1376" xr:uid="{00000000-0009-0000-0000-000004000000}"/>
  <mergeCells count="5">
    <mergeCell ref="A1:E1"/>
    <mergeCell ref="A3:A4"/>
    <mergeCell ref="B3:B4"/>
    <mergeCell ref="C3:C4"/>
    <mergeCell ref="D3:E3"/>
  </mergeCells>
  <phoneticPr fontId="2" type="noConversion"/>
  <printOptions horizontalCentered="1"/>
  <pageMargins left="0.74803149606299213" right="0.74803149606299213" top="0.39370078740157483" bottom="0.47244094488188981" header="0.51181102362204722" footer="7.874015748031496E-2"/>
  <pageSetup paperSize="9" firstPageNumber="36" orientation="portrait" r:id="rId1"/>
  <headerFooter alignWithMargins="0">
    <oddFooter>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7"/>
  <sheetViews>
    <sheetView view="pageBreakPreview" workbookViewId="0">
      <selection activeCell="C11" sqref="C11"/>
    </sheetView>
  </sheetViews>
  <sheetFormatPr defaultColWidth="9" defaultRowHeight="24.75" customHeight="1"/>
  <cols>
    <col min="1" max="1" width="46.875" style="1" customWidth="1"/>
    <col min="2" max="2" width="12.375" style="1" customWidth="1"/>
    <col min="3" max="3" width="45" style="1" customWidth="1"/>
    <col min="4" max="4" width="12" style="1" customWidth="1"/>
    <col min="5" max="5" width="0" style="1" hidden="1" customWidth="1"/>
    <col min="6" max="16384" width="9" style="1"/>
  </cols>
  <sheetData>
    <row r="1" spans="1:4" s="13" customFormat="1" ht="36.75" customHeight="1">
      <c r="A1" s="195" t="s">
        <v>1219</v>
      </c>
      <c r="B1" s="195"/>
      <c r="C1" s="195"/>
      <c r="D1" s="195"/>
    </row>
    <row r="2" spans="1:4" s="14" customFormat="1" ht="19.5" customHeight="1">
      <c r="A2" s="81"/>
      <c r="B2" s="146"/>
      <c r="C2" s="147"/>
      <c r="D2" s="84" t="s">
        <v>44</v>
      </c>
    </row>
    <row r="3" spans="1:4" s="13" customFormat="1" ht="22.5" customHeight="1">
      <c r="A3" s="85" t="s">
        <v>739</v>
      </c>
      <c r="B3" s="85" t="s">
        <v>1135</v>
      </c>
      <c r="C3" s="85" t="s">
        <v>739</v>
      </c>
      <c r="D3" s="85" t="s">
        <v>1135</v>
      </c>
    </row>
    <row r="4" spans="1:4" s="14" customFormat="1" ht="22.5" customHeight="1">
      <c r="A4" s="88" t="s">
        <v>17</v>
      </c>
      <c r="B4" s="148">
        <v>17240</v>
      </c>
      <c r="C4" s="88" t="s">
        <v>18</v>
      </c>
      <c r="D4" s="148">
        <v>52837</v>
      </c>
    </row>
    <row r="5" spans="1:4" s="14" customFormat="1" ht="22.5" customHeight="1">
      <c r="A5" s="88" t="s">
        <v>1138</v>
      </c>
      <c r="B5" s="148">
        <f>SUM(B6:B8)</f>
        <v>30035</v>
      </c>
      <c r="C5" s="88" t="s">
        <v>1139</v>
      </c>
      <c r="D5" s="148">
        <f>SUM(D6:D7)</f>
        <v>6319</v>
      </c>
    </row>
    <row r="6" spans="1:4" s="14" customFormat="1" ht="22.5" customHeight="1">
      <c r="A6" s="88" t="s">
        <v>709</v>
      </c>
      <c r="B6" s="148">
        <v>4915</v>
      </c>
      <c r="C6" s="88" t="s">
        <v>710</v>
      </c>
      <c r="D6" s="148">
        <v>7691</v>
      </c>
    </row>
    <row r="7" spans="1:4" s="14" customFormat="1" ht="22.5" customHeight="1">
      <c r="A7" s="88" t="s">
        <v>711</v>
      </c>
      <c r="B7" s="148">
        <v>25120</v>
      </c>
      <c r="C7" s="88" t="s">
        <v>712</v>
      </c>
      <c r="D7" s="148">
        <v>-1372</v>
      </c>
    </row>
    <row r="8" spans="1:4" s="14" customFormat="1" ht="22.5" customHeight="1">
      <c r="A8" s="149" t="s">
        <v>713</v>
      </c>
      <c r="B8" s="150"/>
      <c r="C8" s="86" t="s">
        <v>1220</v>
      </c>
      <c r="D8" s="148">
        <v>7168</v>
      </c>
    </row>
    <row r="9" spans="1:4" s="14" customFormat="1" ht="22.5" customHeight="1">
      <c r="A9" s="149" t="s">
        <v>1206</v>
      </c>
      <c r="B9" s="148">
        <v>7168</v>
      </c>
      <c r="C9" s="88" t="s">
        <v>1143</v>
      </c>
      <c r="D9" s="88"/>
    </row>
    <row r="10" spans="1:4" s="14" customFormat="1" ht="22.5" customHeight="1">
      <c r="A10" s="149" t="s">
        <v>1208</v>
      </c>
      <c r="B10" s="148"/>
      <c r="C10" s="88"/>
      <c r="D10" s="88"/>
    </row>
    <row r="11" spans="1:4" s="14" customFormat="1" ht="22.5" customHeight="1">
      <c r="A11" s="88" t="s">
        <v>1221</v>
      </c>
      <c r="B11" s="148"/>
      <c r="C11" s="88"/>
      <c r="D11" s="88"/>
    </row>
    <row r="12" spans="1:4" s="14" customFormat="1" ht="22.5" customHeight="1">
      <c r="A12" s="86" t="s">
        <v>1222</v>
      </c>
      <c r="B12" s="88">
        <v>11881</v>
      </c>
      <c r="C12" s="149"/>
      <c r="D12" s="175"/>
    </row>
    <row r="13" spans="1:4" s="14" customFormat="1" ht="22.5" customHeight="1">
      <c r="A13" s="88"/>
      <c r="B13" s="176"/>
      <c r="C13" s="88"/>
      <c r="D13" s="148"/>
    </row>
    <row r="14" spans="1:4" s="14" customFormat="1" ht="22.5" customHeight="1">
      <c r="A14" s="177" t="s">
        <v>705</v>
      </c>
      <c r="B14" s="150">
        <f>SUM(B4,B5,B9,B10,B11,B12)</f>
        <v>66324</v>
      </c>
      <c r="C14" s="177" t="s">
        <v>706</v>
      </c>
      <c r="D14" s="150">
        <f>SUM(D4,D5,D8,D9)</f>
        <v>66324</v>
      </c>
    </row>
    <row r="15" spans="1:4" s="14" customFormat="1" ht="29.25" customHeight="1">
      <c r="A15" s="13"/>
      <c r="B15" s="13"/>
      <c r="C15" s="13"/>
      <c r="D15" s="13"/>
    </row>
    <row r="16" spans="1:4" s="14" customFormat="1" ht="27.75" customHeight="1">
      <c r="A16" s="13"/>
      <c r="B16" s="13"/>
      <c r="C16" s="13"/>
      <c r="D16" s="13"/>
    </row>
    <row r="17" spans="1:4" s="14" customFormat="1" ht="18.75" customHeight="1">
      <c r="A17" s="13"/>
      <c r="B17" s="13"/>
      <c r="C17" s="13"/>
      <c r="D17" s="13"/>
    </row>
    <row r="18" spans="1:4" s="14" customFormat="1" ht="16.5" customHeight="1">
      <c r="A18" s="13"/>
      <c r="B18" s="13"/>
      <c r="C18" s="13"/>
      <c r="D18" s="13"/>
    </row>
    <row r="19" spans="1:4" s="13" customFormat="1" ht="16.5" customHeight="1"/>
    <row r="20" spans="1:4" s="13" customFormat="1" ht="16.5" customHeight="1"/>
    <row r="21" spans="1:4" s="13" customFormat="1" ht="24" customHeight="1"/>
    <row r="22" spans="1:4" s="13" customFormat="1" ht="24" customHeight="1"/>
    <row r="23" spans="1:4" s="13" customFormat="1" ht="24" customHeight="1"/>
    <row r="24" spans="1:4" s="13" customFormat="1" ht="24" customHeight="1"/>
    <row r="25" spans="1:4" s="13" customFormat="1" ht="24" customHeight="1"/>
    <row r="26" spans="1:4" s="13" customFormat="1" ht="24.75" customHeight="1"/>
    <row r="27" spans="1:4" s="13" customFormat="1" ht="24.75" customHeight="1"/>
    <row r="28" spans="1:4" s="13" customFormat="1" ht="24.75" customHeight="1"/>
    <row r="29" spans="1:4" s="13" customFormat="1" ht="24.75" customHeight="1"/>
    <row r="30" spans="1:4" s="13" customFormat="1" ht="24.75" customHeight="1"/>
    <row r="31" spans="1:4" s="13" customFormat="1" ht="24.75" customHeight="1"/>
    <row r="32" spans="1:4" s="13" customFormat="1" ht="24.75" customHeight="1"/>
    <row r="33" s="13" customFormat="1" ht="24.75" customHeight="1"/>
    <row r="34" s="13" customFormat="1" ht="24.75" customHeight="1"/>
    <row r="35" s="13" customFormat="1" ht="24.75" customHeight="1"/>
    <row r="36" s="13" customFormat="1" ht="24.75" customHeight="1"/>
    <row r="37" s="13" customFormat="1" ht="24.75" customHeight="1"/>
    <row r="38" s="13" customFormat="1" ht="24.75" customHeight="1"/>
    <row r="39" s="13" customFormat="1" ht="24.75" customHeight="1"/>
    <row r="40" s="13" customFormat="1" ht="24.75" customHeight="1"/>
    <row r="41" s="13" customFormat="1" ht="24.75" customHeight="1"/>
    <row r="42" s="13" customFormat="1" ht="24.75" customHeight="1"/>
    <row r="43" s="13" customFormat="1" ht="24.75" customHeight="1"/>
    <row r="44" s="13" customFormat="1" ht="24.75" customHeight="1"/>
    <row r="45" s="13" customFormat="1" ht="24.75" customHeight="1"/>
    <row r="46" s="13" customFormat="1" ht="24.75" customHeight="1"/>
    <row r="47" s="13" customFormat="1" ht="24.75" customHeight="1"/>
    <row r="48" s="13" customFormat="1" ht="24.75" customHeight="1"/>
    <row r="49" s="13" customFormat="1" ht="24.75" customHeight="1"/>
    <row r="50" s="13" customFormat="1" ht="24.75" customHeight="1"/>
    <row r="51" s="13" customFormat="1" ht="24.75" customHeight="1"/>
    <row r="52" s="13" customFormat="1" ht="24.75" customHeight="1"/>
    <row r="53" s="13" customFormat="1" ht="24.75" customHeight="1"/>
    <row r="54" s="13" customFormat="1" ht="24.75" customHeight="1"/>
    <row r="55" s="13" customFormat="1" ht="24.75" customHeight="1"/>
    <row r="56" s="13" customFormat="1" ht="24.75" customHeight="1"/>
    <row r="57" s="13" customFormat="1" ht="24.75" customHeight="1"/>
  </sheetData>
  <mergeCells count="1">
    <mergeCell ref="A1:D1"/>
  </mergeCells>
  <phoneticPr fontId="2" type="noConversion"/>
  <printOptions horizontalCentered="1"/>
  <pageMargins left="0.74803149606299213" right="0.74803149606299213" top="0.98425196850393704" bottom="0.98425196850393704" header="0.51181102362204722" footer="0.27559055118110237"/>
  <pageSetup paperSize="9" firstPageNumber="40" orientation="landscape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9"/>
  <sheetViews>
    <sheetView showZeros="0" view="pageBreakPreview" zoomScaleSheetLayoutView="100" workbookViewId="0">
      <selection activeCell="A19" sqref="A19"/>
    </sheetView>
  </sheetViews>
  <sheetFormatPr defaultColWidth="9" defaultRowHeight="14.25"/>
  <cols>
    <col min="1" max="1" width="40.875" style="127" customWidth="1"/>
    <col min="2" max="2" width="17.75" style="127" customWidth="1"/>
    <col min="3" max="3" width="40.875" style="126" customWidth="1"/>
    <col min="4" max="4" width="17.75" style="126" customWidth="1"/>
    <col min="5" max="16384" width="9" style="126"/>
  </cols>
  <sheetData>
    <row r="1" spans="1:4" s="2" customFormat="1" ht="32.25" customHeight="1">
      <c r="A1" s="191" t="s">
        <v>1223</v>
      </c>
      <c r="B1" s="191"/>
      <c r="C1" s="191"/>
      <c r="D1" s="191"/>
    </row>
    <row r="2" spans="1:4" s="2" customFormat="1" ht="16.5" customHeight="1">
      <c r="A2" s="209" t="s">
        <v>44</v>
      </c>
      <c r="B2" s="209"/>
      <c r="C2" s="209"/>
      <c r="D2" s="209"/>
    </row>
    <row r="3" spans="1:4" s="15" customFormat="1" ht="18.95" customHeight="1">
      <c r="A3" s="123" t="s">
        <v>715</v>
      </c>
      <c r="B3" s="9" t="s">
        <v>1224</v>
      </c>
      <c r="C3" s="123" t="s">
        <v>715</v>
      </c>
      <c r="D3" s="9" t="s">
        <v>1224</v>
      </c>
    </row>
    <row r="4" spans="1:4" ht="18.95" customHeight="1">
      <c r="A4" s="125" t="s">
        <v>716</v>
      </c>
      <c r="B4" s="65">
        <f>SUM(B5,B16,D4)</f>
        <v>27063.120000000003</v>
      </c>
      <c r="C4" s="124" t="s">
        <v>720</v>
      </c>
      <c r="D4" s="65">
        <f>SUM(D5:D13)</f>
        <v>258.05</v>
      </c>
    </row>
    <row r="5" spans="1:4" ht="18.95" customHeight="1">
      <c r="A5" s="124" t="s">
        <v>717</v>
      </c>
      <c r="B5" s="65">
        <f>SUM(B6:B15)</f>
        <v>24855.620000000003</v>
      </c>
      <c r="C5" s="4" t="s">
        <v>8</v>
      </c>
      <c r="D5" s="66">
        <v>12.79</v>
      </c>
    </row>
    <row r="6" spans="1:4" ht="18.95" customHeight="1">
      <c r="A6" s="4" t="s">
        <v>0</v>
      </c>
      <c r="B6" s="66">
        <v>11556.84</v>
      </c>
      <c r="C6" s="4" t="s">
        <v>1180</v>
      </c>
      <c r="D6" s="66">
        <v>141.35</v>
      </c>
    </row>
    <row r="7" spans="1:4" ht="18.95" customHeight="1">
      <c r="A7" s="4" t="s">
        <v>1</v>
      </c>
      <c r="B7" s="66">
        <v>1905.15</v>
      </c>
      <c r="C7" s="4" t="s">
        <v>9</v>
      </c>
      <c r="D7" s="66">
        <v>43.01</v>
      </c>
    </row>
    <row r="8" spans="1:4" ht="18.95" customHeight="1">
      <c r="A8" s="4" t="s">
        <v>1166</v>
      </c>
      <c r="B8" s="66">
        <v>1049.69</v>
      </c>
      <c r="C8" s="4" t="s">
        <v>10</v>
      </c>
      <c r="D8" s="66">
        <v>35.619999999999997</v>
      </c>
    </row>
    <row r="9" spans="1:4" ht="18.95" customHeight="1">
      <c r="A9" s="4" t="s">
        <v>1167</v>
      </c>
      <c r="B9" s="66">
        <v>3769.08</v>
      </c>
      <c r="C9" s="4" t="s">
        <v>11</v>
      </c>
      <c r="D9" s="66"/>
    </row>
    <row r="10" spans="1:4" ht="18.95" customHeight="1">
      <c r="A10" s="4" t="s">
        <v>1168</v>
      </c>
      <c r="B10" s="66">
        <v>2818.44</v>
      </c>
      <c r="C10" s="4" t="s">
        <v>12</v>
      </c>
      <c r="D10" s="66"/>
    </row>
    <row r="11" spans="1:4" ht="18.95" customHeight="1">
      <c r="A11" s="4" t="s">
        <v>1169</v>
      </c>
      <c r="B11" s="66">
        <v>76.73</v>
      </c>
      <c r="C11" s="4" t="s">
        <v>13</v>
      </c>
      <c r="D11" s="66"/>
    </row>
    <row r="12" spans="1:4" ht="18.95" customHeight="1">
      <c r="A12" s="4" t="s">
        <v>1170</v>
      </c>
      <c r="B12" s="66">
        <v>1204.25</v>
      </c>
      <c r="C12" s="4" t="s">
        <v>14</v>
      </c>
      <c r="D12" s="66">
        <v>10.11</v>
      </c>
    </row>
    <row r="13" spans="1:4" ht="18.95" customHeight="1">
      <c r="A13" s="4" t="s">
        <v>1171</v>
      </c>
      <c r="B13" s="66">
        <v>108.18</v>
      </c>
      <c r="C13" s="4" t="s">
        <v>15</v>
      </c>
      <c r="D13" s="66">
        <v>15.17</v>
      </c>
    </row>
    <row r="14" spans="1:4" ht="18.95" customHeight="1">
      <c r="A14" s="4" t="s">
        <v>718</v>
      </c>
      <c r="B14" s="66">
        <v>2083.02</v>
      </c>
      <c r="C14" s="4"/>
      <c r="D14" s="66"/>
    </row>
    <row r="15" spans="1:4" ht="18.95" customHeight="1">
      <c r="A15" s="4" t="s">
        <v>2</v>
      </c>
      <c r="B15" s="66">
        <v>284.24</v>
      </c>
      <c r="C15" s="4"/>
      <c r="D15" s="66"/>
    </row>
    <row r="16" spans="1:4" ht="18.95" customHeight="1">
      <c r="A16" s="124" t="s">
        <v>719</v>
      </c>
      <c r="B16" s="65">
        <f>SUM(B17:B29)</f>
        <v>1949.45</v>
      </c>
      <c r="C16" s="4"/>
      <c r="D16" s="66"/>
    </row>
    <row r="17" spans="1:4" ht="18.95" customHeight="1">
      <c r="A17" s="4" t="s">
        <v>3</v>
      </c>
      <c r="B17" s="66">
        <v>173.81</v>
      </c>
      <c r="C17" s="124"/>
      <c r="D17" s="65"/>
    </row>
    <row r="18" spans="1:4" ht="18.95" customHeight="1">
      <c r="A18" s="4" t="s">
        <v>4</v>
      </c>
      <c r="B18" s="66">
        <v>1.4</v>
      </c>
      <c r="C18" s="4"/>
      <c r="D18" s="66"/>
    </row>
    <row r="19" spans="1:4" ht="18.95" customHeight="1">
      <c r="A19" s="4" t="s">
        <v>1173</v>
      </c>
      <c r="B19" s="66">
        <v>2.46</v>
      </c>
      <c r="C19" s="4"/>
      <c r="D19" s="66"/>
    </row>
    <row r="20" spans="1:4" ht="18.95" customHeight="1">
      <c r="A20" s="4" t="s">
        <v>1172</v>
      </c>
      <c r="B20" s="66">
        <v>11.51</v>
      </c>
      <c r="C20" s="4"/>
      <c r="D20" s="66"/>
    </row>
    <row r="21" spans="1:4" ht="18.95" customHeight="1">
      <c r="A21" s="4" t="s">
        <v>1174</v>
      </c>
      <c r="B21" s="66">
        <v>5.3</v>
      </c>
      <c r="C21" s="4"/>
      <c r="D21" s="66"/>
    </row>
    <row r="22" spans="1:4" ht="18.95" customHeight="1">
      <c r="A22" s="4" t="s">
        <v>5</v>
      </c>
      <c r="B22" s="66">
        <v>422.35</v>
      </c>
      <c r="C22" s="4"/>
      <c r="D22" s="66"/>
    </row>
    <row r="23" spans="1:4" ht="18.95" customHeight="1">
      <c r="A23" s="4" t="s">
        <v>6</v>
      </c>
      <c r="B23" s="66">
        <v>14.15</v>
      </c>
      <c r="C23" s="4"/>
      <c r="D23" s="66"/>
    </row>
    <row r="24" spans="1:4" ht="18.95" customHeight="1">
      <c r="A24" s="4" t="s">
        <v>1175</v>
      </c>
      <c r="B24" s="66">
        <v>715.86</v>
      </c>
      <c r="C24" s="4"/>
      <c r="D24" s="66"/>
    </row>
    <row r="25" spans="1:4" ht="18.95" customHeight="1">
      <c r="A25" s="4" t="s">
        <v>1176</v>
      </c>
      <c r="B25" s="66">
        <v>26.31</v>
      </c>
      <c r="C25" s="4"/>
      <c r="D25" s="66"/>
    </row>
    <row r="26" spans="1:4" ht="18.95" customHeight="1">
      <c r="A26" s="4" t="s">
        <v>1177</v>
      </c>
      <c r="B26" s="66"/>
      <c r="C26" s="4"/>
      <c r="D26" s="66"/>
    </row>
    <row r="27" spans="1:4" ht="18.95" customHeight="1">
      <c r="A27" s="4" t="s">
        <v>1178</v>
      </c>
      <c r="B27" s="66">
        <v>132</v>
      </c>
      <c r="C27" s="4"/>
      <c r="D27" s="66"/>
    </row>
    <row r="28" spans="1:4" ht="18.95" customHeight="1">
      <c r="A28" s="4" t="s">
        <v>1179</v>
      </c>
      <c r="B28" s="66">
        <v>444.2</v>
      </c>
      <c r="C28" s="4"/>
      <c r="D28" s="66"/>
    </row>
    <row r="29" spans="1:4" ht="18.95" customHeight="1">
      <c r="A29" s="4" t="s">
        <v>7</v>
      </c>
      <c r="B29" s="66">
        <v>0.1</v>
      </c>
      <c r="C29" s="4"/>
      <c r="D29" s="66"/>
    </row>
  </sheetData>
  <mergeCells count="2">
    <mergeCell ref="A1:D1"/>
    <mergeCell ref="A2:D2"/>
  </mergeCells>
  <phoneticPr fontId="2" type="noConversion"/>
  <printOptions horizontalCentered="1"/>
  <pageMargins left="0.27559055118110237" right="0.19685039370078741" top="0.23622047244094491" bottom="0.19685039370078741" header="0.19685039370078741" footer="0.15748031496062992"/>
  <pageSetup paperSize="9" scale="87" firstPageNumber="41" orientation="landscape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46"/>
  <sheetViews>
    <sheetView showZeros="0" view="pageBreakPreview" workbookViewId="0">
      <pane xSplit="2" ySplit="3" topLeftCell="C4" activePane="bottomRight" state="frozen"/>
      <selection activeCell="A18" sqref="A1:IV65536"/>
      <selection pane="topRight" activeCell="A18" sqref="A1:IV65536"/>
      <selection pane="bottomLeft" activeCell="A18" sqref="A1:IV65536"/>
      <selection pane="bottomRight" activeCell="C54" sqref="C54"/>
    </sheetView>
  </sheetViews>
  <sheetFormatPr defaultColWidth="8.75" defaultRowHeight="14.25"/>
  <cols>
    <col min="1" max="1" width="47.875" style="1" bestFit="1" customWidth="1"/>
    <col min="2" max="7" width="10.375" style="1" customWidth="1"/>
    <col min="257" max="257" width="47.875" bestFit="1" customWidth="1"/>
    <col min="258" max="263" width="10.375" customWidth="1"/>
    <col min="513" max="513" width="47.875" bestFit="1" customWidth="1"/>
    <col min="514" max="519" width="10.375" customWidth="1"/>
    <col min="769" max="769" width="47.875" bestFit="1" customWidth="1"/>
    <col min="770" max="775" width="10.375" customWidth="1"/>
    <col min="1025" max="1025" width="47.875" bestFit="1" customWidth="1"/>
    <col min="1026" max="1031" width="10.375" customWidth="1"/>
    <col min="1281" max="1281" width="47.875" bestFit="1" customWidth="1"/>
    <col min="1282" max="1287" width="10.375" customWidth="1"/>
    <col min="1537" max="1537" width="47.875" bestFit="1" customWidth="1"/>
    <col min="1538" max="1543" width="10.375" customWidth="1"/>
    <col min="1793" max="1793" width="47.875" bestFit="1" customWidth="1"/>
    <col min="1794" max="1799" width="10.375" customWidth="1"/>
    <col min="2049" max="2049" width="47.875" bestFit="1" customWidth="1"/>
    <col min="2050" max="2055" width="10.375" customWidth="1"/>
    <col min="2305" max="2305" width="47.875" bestFit="1" customWidth="1"/>
    <col min="2306" max="2311" width="10.375" customWidth="1"/>
    <col min="2561" max="2561" width="47.875" bestFit="1" customWidth="1"/>
    <col min="2562" max="2567" width="10.375" customWidth="1"/>
    <col min="2817" max="2817" width="47.875" bestFit="1" customWidth="1"/>
    <col min="2818" max="2823" width="10.375" customWidth="1"/>
    <col min="3073" max="3073" width="47.875" bestFit="1" customWidth="1"/>
    <col min="3074" max="3079" width="10.375" customWidth="1"/>
    <col min="3329" max="3329" width="47.875" bestFit="1" customWidth="1"/>
    <col min="3330" max="3335" width="10.375" customWidth="1"/>
    <col min="3585" max="3585" width="47.875" bestFit="1" customWidth="1"/>
    <col min="3586" max="3591" width="10.375" customWidth="1"/>
    <col min="3841" max="3841" width="47.875" bestFit="1" customWidth="1"/>
    <col min="3842" max="3847" width="10.375" customWidth="1"/>
    <col min="4097" max="4097" width="47.875" bestFit="1" customWidth="1"/>
    <col min="4098" max="4103" width="10.375" customWidth="1"/>
    <col min="4353" max="4353" width="47.875" bestFit="1" customWidth="1"/>
    <col min="4354" max="4359" width="10.375" customWidth="1"/>
    <col min="4609" max="4609" width="47.875" bestFit="1" customWidth="1"/>
    <col min="4610" max="4615" width="10.375" customWidth="1"/>
    <col min="4865" max="4865" width="47.875" bestFit="1" customWidth="1"/>
    <col min="4866" max="4871" width="10.375" customWidth="1"/>
    <col min="5121" max="5121" width="47.875" bestFit="1" customWidth="1"/>
    <col min="5122" max="5127" width="10.375" customWidth="1"/>
    <col min="5377" max="5377" width="47.875" bestFit="1" customWidth="1"/>
    <col min="5378" max="5383" width="10.375" customWidth="1"/>
    <col min="5633" max="5633" width="47.875" bestFit="1" customWidth="1"/>
    <col min="5634" max="5639" width="10.375" customWidth="1"/>
    <col min="5889" max="5889" width="47.875" bestFit="1" customWidth="1"/>
    <col min="5890" max="5895" width="10.375" customWidth="1"/>
    <col min="6145" max="6145" width="47.875" bestFit="1" customWidth="1"/>
    <col min="6146" max="6151" width="10.375" customWidth="1"/>
    <col min="6401" max="6401" width="47.875" bestFit="1" customWidth="1"/>
    <col min="6402" max="6407" width="10.375" customWidth="1"/>
    <col min="6657" max="6657" width="47.875" bestFit="1" customWidth="1"/>
    <col min="6658" max="6663" width="10.375" customWidth="1"/>
    <col min="6913" max="6913" width="47.875" bestFit="1" customWidth="1"/>
    <col min="6914" max="6919" width="10.375" customWidth="1"/>
    <col min="7169" max="7169" width="47.875" bestFit="1" customWidth="1"/>
    <col min="7170" max="7175" width="10.375" customWidth="1"/>
    <col min="7425" max="7425" width="47.875" bestFit="1" customWidth="1"/>
    <col min="7426" max="7431" width="10.375" customWidth="1"/>
    <col min="7681" max="7681" width="47.875" bestFit="1" customWidth="1"/>
    <col min="7682" max="7687" width="10.375" customWidth="1"/>
    <col min="7937" max="7937" width="47.875" bestFit="1" customWidth="1"/>
    <col min="7938" max="7943" width="10.375" customWidth="1"/>
    <col min="8193" max="8193" width="47.875" bestFit="1" customWidth="1"/>
    <col min="8194" max="8199" width="10.375" customWidth="1"/>
    <col min="8449" max="8449" width="47.875" bestFit="1" customWidth="1"/>
    <col min="8450" max="8455" width="10.375" customWidth="1"/>
    <col min="8705" max="8705" width="47.875" bestFit="1" customWidth="1"/>
    <col min="8706" max="8711" width="10.375" customWidth="1"/>
    <col min="8961" max="8961" width="47.875" bestFit="1" customWidth="1"/>
    <col min="8962" max="8967" width="10.375" customWidth="1"/>
    <col min="9217" max="9217" width="47.875" bestFit="1" customWidth="1"/>
    <col min="9218" max="9223" width="10.375" customWidth="1"/>
    <col min="9473" max="9473" width="47.875" bestFit="1" customWidth="1"/>
    <col min="9474" max="9479" width="10.375" customWidth="1"/>
    <col min="9729" max="9729" width="47.875" bestFit="1" customWidth="1"/>
    <col min="9730" max="9735" width="10.375" customWidth="1"/>
    <col min="9985" max="9985" width="47.875" bestFit="1" customWidth="1"/>
    <col min="9986" max="9991" width="10.375" customWidth="1"/>
    <col min="10241" max="10241" width="47.875" bestFit="1" customWidth="1"/>
    <col min="10242" max="10247" width="10.375" customWidth="1"/>
    <col min="10497" max="10497" width="47.875" bestFit="1" customWidth="1"/>
    <col min="10498" max="10503" width="10.375" customWidth="1"/>
    <col min="10753" max="10753" width="47.875" bestFit="1" customWidth="1"/>
    <col min="10754" max="10759" width="10.375" customWidth="1"/>
    <col min="11009" max="11009" width="47.875" bestFit="1" customWidth="1"/>
    <col min="11010" max="11015" width="10.375" customWidth="1"/>
    <col min="11265" max="11265" width="47.875" bestFit="1" customWidth="1"/>
    <col min="11266" max="11271" width="10.375" customWidth="1"/>
    <col min="11521" max="11521" width="47.875" bestFit="1" customWidth="1"/>
    <col min="11522" max="11527" width="10.375" customWidth="1"/>
    <col min="11777" max="11777" width="47.875" bestFit="1" customWidth="1"/>
    <col min="11778" max="11783" width="10.375" customWidth="1"/>
    <col min="12033" max="12033" width="47.875" bestFit="1" customWidth="1"/>
    <col min="12034" max="12039" width="10.375" customWidth="1"/>
    <col min="12289" max="12289" width="47.875" bestFit="1" customWidth="1"/>
    <col min="12290" max="12295" width="10.375" customWidth="1"/>
    <col min="12545" max="12545" width="47.875" bestFit="1" customWidth="1"/>
    <col min="12546" max="12551" width="10.375" customWidth="1"/>
    <col min="12801" max="12801" width="47.875" bestFit="1" customWidth="1"/>
    <col min="12802" max="12807" width="10.375" customWidth="1"/>
    <col min="13057" max="13057" width="47.875" bestFit="1" customWidth="1"/>
    <col min="13058" max="13063" width="10.375" customWidth="1"/>
    <col min="13313" max="13313" width="47.875" bestFit="1" customWidth="1"/>
    <col min="13314" max="13319" width="10.375" customWidth="1"/>
    <col min="13569" max="13569" width="47.875" bestFit="1" customWidth="1"/>
    <col min="13570" max="13575" width="10.375" customWidth="1"/>
    <col min="13825" max="13825" width="47.875" bestFit="1" customWidth="1"/>
    <col min="13826" max="13831" width="10.375" customWidth="1"/>
    <col min="14081" max="14081" width="47.875" bestFit="1" customWidth="1"/>
    <col min="14082" max="14087" width="10.375" customWidth="1"/>
    <col min="14337" max="14337" width="47.875" bestFit="1" customWidth="1"/>
    <col min="14338" max="14343" width="10.375" customWidth="1"/>
    <col min="14593" max="14593" width="47.875" bestFit="1" customWidth="1"/>
    <col min="14594" max="14599" width="10.375" customWidth="1"/>
    <col min="14849" max="14849" width="47.875" bestFit="1" customWidth="1"/>
    <col min="14850" max="14855" width="10.375" customWidth="1"/>
    <col min="15105" max="15105" width="47.875" bestFit="1" customWidth="1"/>
    <col min="15106" max="15111" width="10.375" customWidth="1"/>
    <col min="15361" max="15361" width="47.875" bestFit="1" customWidth="1"/>
    <col min="15362" max="15367" width="10.375" customWidth="1"/>
    <col min="15617" max="15617" width="47.875" bestFit="1" customWidth="1"/>
    <col min="15618" max="15623" width="10.375" customWidth="1"/>
    <col min="15873" max="15873" width="47.875" bestFit="1" customWidth="1"/>
    <col min="15874" max="15879" width="10.375" customWidth="1"/>
    <col min="16129" max="16129" width="47.875" bestFit="1" customWidth="1"/>
    <col min="16130" max="16135" width="10.375" customWidth="1"/>
  </cols>
  <sheetData>
    <row r="1" spans="1:9" ht="33" customHeight="1">
      <c r="A1" s="195" t="s">
        <v>1225</v>
      </c>
      <c r="B1" s="195"/>
      <c r="C1" s="195"/>
      <c r="D1" s="195"/>
      <c r="E1" s="195"/>
      <c r="F1" s="195"/>
      <c r="G1" s="195"/>
    </row>
    <row r="2" spans="1:9" ht="21.75" customHeight="1">
      <c r="A2" s="81"/>
      <c r="B2" s="82"/>
      <c r="C2" s="83"/>
      <c r="D2" s="83"/>
      <c r="E2" s="83"/>
      <c r="F2" s="83"/>
      <c r="G2" s="84" t="s">
        <v>738</v>
      </c>
    </row>
    <row r="3" spans="1:9" ht="20.100000000000001" customHeight="1">
      <c r="A3" s="85" t="s">
        <v>739</v>
      </c>
      <c r="B3" s="85" t="s">
        <v>1021</v>
      </c>
      <c r="C3" s="85" t="s">
        <v>1022</v>
      </c>
      <c r="D3" s="85" t="s">
        <v>1023</v>
      </c>
      <c r="E3" s="85" t="s">
        <v>1024</v>
      </c>
      <c r="F3" s="85" t="s">
        <v>1025</v>
      </c>
      <c r="G3" s="85" t="s">
        <v>1026</v>
      </c>
    </row>
    <row r="4" spans="1:9" ht="20.100000000000001" customHeight="1">
      <c r="A4" s="86" t="s">
        <v>1021</v>
      </c>
      <c r="B4" s="87">
        <f t="shared" ref="B4:G4" si="0">SUM(B5,B9)</f>
        <v>2472</v>
      </c>
      <c r="C4" s="87">
        <f t="shared" si="0"/>
        <v>695</v>
      </c>
      <c r="D4" s="87">
        <f t="shared" si="0"/>
        <v>520</v>
      </c>
      <c r="E4" s="87">
        <f t="shared" si="0"/>
        <v>384</v>
      </c>
      <c r="F4" s="87">
        <f t="shared" si="0"/>
        <v>369</v>
      </c>
      <c r="G4" s="87">
        <f t="shared" si="0"/>
        <v>504</v>
      </c>
      <c r="I4" s="64"/>
    </row>
    <row r="5" spans="1:9" ht="20.100000000000001" customHeight="1">
      <c r="A5" s="88" t="s">
        <v>1027</v>
      </c>
      <c r="B5" s="87">
        <f t="shared" ref="B5:B46" si="1">SUM(C5:G5)</f>
        <v>494</v>
      </c>
      <c r="C5" s="87">
        <f>SUM(C6:C8)</f>
        <v>174</v>
      </c>
      <c r="D5" s="87">
        <f>SUM(D6:D8)</f>
        <v>38</v>
      </c>
      <c r="E5" s="87">
        <f>SUM(E6:E8)</f>
        <v>74</v>
      </c>
      <c r="F5" s="87">
        <f>SUM(F6:F8)</f>
        <v>72</v>
      </c>
      <c r="G5" s="87">
        <f>SUM(G6:G8)</f>
        <v>136</v>
      </c>
      <c r="I5" s="64"/>
    </row>
    <row r="6" spans="1:9" ht="20.100000000000001" customHeight="1">
      <c r="A6" s="89" t="s">
        <v>1028</v>
      </c>
      <c r="B6" s="87">
        <f t="shared" si="1"/>
        <v>312</v>
      </c>
      <c r="C6" s="87">
        <v>131</v>
      </c>
      <c r="D6" s="87">
        <v>36</v>
      </c>
      <c r="E6" s="87">
        <v>29</v>
      </c>
      <c r="F6" s="87">
        <v>57</v>
      </c>
      <c r="G6" s="87">
        <v>59</v>
      </c>
      <c r="I6" s="64"/>
    </row>
    <row r="7" spans="1:9" ht="20.100000000000001" customHeight="1">
      <c r="A7" s="89" t="s">
        <v>1029</v>
      </c>
      <c r="B7" s="87">
        <f t="shared" si="1"/>
        <v>182</v>
      </c>
      <c r="C7" s="87">
        <v>43</v>
      </c>
      <c r="D7" s="87">
        <v>2</v>
      </c>
      <c r="E7" s="87">
        <v>45</v>
      </c>
      <c r="F7" s="87">
        <v>15</v>
      </c>
      <c r="G7" s="87">
        <v>77</v>
      </c>
      <c r="I7" s="64"/>
    </row>
    <row r="8" spans="1:9" ht="20.100000000000001" customHeight="1">
      <c r="A8" s="89" t="s">
        <v>1030</v>
      </c>
      <c r="B8" s="87">
        <f t="shared" si="1"/>
        <v>0</v>
      </c>
      <c r="C8" s="87"/>
      <c r="D8" s="87"/>
      <c r="E8" s="87"/>
      <c r="F8" s="87"/>
      <c r="G8" s="87"/>
      <c r="I8" s="64"/>
    </row>
    <row r="9" spans="1:9" ht="20.100000000000001" customHeight="1">
      <c r="A9" s="88" t="s">
        <v>1031</v>
      </c>
      <c r="B9" s="87">
        <f t="shared" ref="B9:G9" si="2">SUM(B10,B25)</f>
        <v>1978</v>
      </c>
      <c r="C9" s="87">
        <f t="shared" si="2"/>
        <v>521</v>
      </c>
      <c r="D9" s="87">
        <f t="shared" si="2"/>
        <v>482</v>
      </c>
      <c r="E9" s="87">
        <f t="shared" si="2"/>
        <v>310</v>
      </c>
      <c r="F9" s="87">
        <f t="shared" si="2"/>
        <v>297</v>
      </c>
      <c r="G9" s="87">
        <f t="shared" si="2"/>
        <v>368</v>
      </c>
      <c r="I9" s="64"/>
    </row>
    <row r="10" spans="1:9" ht="20.100000000000001" customHeight="1">
      <c r="A10" s="89" t="s">
        <v>1032</v>
      </c>
      <c r="B10" s="87">
        <f t="shared" ref="B10:G10" si="3">SUM(B11:B24)</f>
        <v>1978</v>
      </c>
      <c r="C10" s="87">
        <f t="shared" si="3"/>
        <v>521</v>
      </c>
      <c r="D10" s="87">
        <f t="shared" si="3"/>
        <v>482</v>
      </c>
      <c r="E10" s="87">
        <f t="shared" si="3"/>
        <v>310</v>
      </c>
      <c r="F10" s="87">
        <f t="shared" si="3"/>
        <v>297</v>
      </c>
      <c r="G10" s="87">
        <f t="shared" si="3"/>
        <v>368</v>
      </c>
      <c r="I10" s="64"/>
    </row>
    <row r="11" spans="1:9" ht="20.100000000000001" customHeight="1">
      <c r="A11" s="90" t="s">
        <v>1033</v>
      </c>
      <c r="B11" s="87">
        <f t="shared" si="1"/>
        <v>0</v>
      </c>
      <c r="C11" s="87"/>
      <c r="D11" s="87"/>
      <c r="E11" s="87"/>
      <c r="F11" s="87"/>
      <c r="G11" s="87"/>
      <c r="I11" s="64"/>
    </row>
    <row r="12" spans="1:9" ht="20.100000000000001" customHeight="1">
      <c r="A12" s="90" t="s">
        <v>1034</v>
      </c>
      <c r="B12" s="87">
        <f t="shared" si="1"/>
        <v>984</v>
      </c>
      <c r="C12" s="91">
        <v>246</v>
      </c>
      <c r="D12" s="91">
        <v>127</v>
      </c>
      <c r="E12" s="91">
        <v>81</v>
      </c>
      <c r="F12" s="91">
        <f>47+57+135</f>
        <v>239</v>
      </c>
      <c r="G12" s="91">
        <f>57+99+135</f>
        <v>291</v>
      </c>
      <c r="I12" s="64"/>
    </row>
    <row r="13" spans="1:9" ht="20.100000000000001" customHeight="1">
      <c r="A13" s="90" t="s">
        <v>1035</v>
      </c>
      <c r="B13" s="87">
        <f t="shared" si="1"/>
        <v>0</v>
      </c>
      <c r="C13" s="91"/>
      <c r="D13" s="91"/>
      <c r="E13" s="91"/>
      <c r="F13" s="91"/>
      <c r="G13" s="91"/>
      <c r="I13" s="64"/>
    </row>
    <row r="14" spans="1:9" ht="20.100000000000001" hidden="1" customHeight="1">
      <c r="A14" s="90" t="s">
        <v>1036</v>
      </c>
      <c r="B14" s="87">
        <f t="shared" si="1"/>
        <v>0</v>
      </c>
      <c r="C14" s="91"/>
      <c r="D14" s="91"/>
      <c r="E14" s="91"/>
      <c r="F14" s="91"/>
      <c r="G14" s="91"/>
      <c r="I14" s="64"/>
    </row>
    <row r="15" spans="1:9" ht="20.100000000000001" customHeight="1">
      <c r="A15" s="90" t="s">
        <v>1037</v>
      </c>
      <c r="B15" s="87">
        <f t="shared" si="1"/>
        <v>0</v>
      </c>
      <c r="C15" s="92"/>
      <c r="D15" s="92"/>
      <c r="E15" s="92"/>
      <c r="F15" s="92"/>
      <c r="G15" s="92"/>
      <c r="I15" s="64"/>
    </row>
    <row r="16" spans="1:9" ht="20.100000000000001" customHeight="1">
      <c r="A16" s="90" t="s">
        <v>1038</v>
      </c>
      <c r="B16" s="87">
        <f t="shared" si="1"/>
        <v>0</v>
      </c>
      <c r="C16" s="92"/>
      <c r="D16" s="92"/>
      <c r="E16" s="92"/>
      <c r="F16" s="92"/>
      <c r="G16" s="92"/>
      <c r="I16" s="64"/>
    </row>
    <row r="17" spans="1:9" ht="20.100000000000001" customHeight="1">
      <c r="A17" s="90" t="s">
        <v>1039</v>
      </c>
      <c r="B17" s="87">
        <f t="shared" si="1"/>
        <v>0</v>
      </c>
      <c r="C17" s="92"/>
      <c r="D17" s="92"/>
      <c r="E17" s="92"/>
      <c r="F17" s="92"/>
      <c r="G17" s="92"/>
      <c r="I17" s="64"/>
    </row>
    <row r="18" spans="1:9" ht="20.100000000000001" customHeight="1">
      <c r="A18" s="90" t="s">
        <v>1040</v>
      </c>
      <c r="B18" s="87">
        <f t="shared" si="1"/>
        <v>0</v>
      </c>
      <c r="C18" s="92"/>
      <c r="D18" s="92"/>
      <c r="E18" s="92"/>
      <c r="F18" s="92"/>
      <c r="G18" s="92"/>
      <c r="I18" s="64"/>
    </row>
    <row r="19" spans="1:9" ht="20.100000000000001" customHeight="1">
      <c r="A19" s="90" t="s">
        <v>1041</v>
      </c>
      <c r="B19" s="87">
        <f t="shared" si="1"/>
        <v>0</v>
      </c>
      <c r="C19" s="93"/>
      <c r="D19" s="93"/>
      <c r="E19" s="93"/>
      <c r="F19" s="93"/>
      <c r="G19" s="93"/>
      <c r="I19" s="64"/>
    </row>
    <row r="20" spans="1:9" ht="20.100000000000001" customHeight="1">
      <c r="A20" s="90" t="s">
        <v>1042</v>
      </c>
      <c r="B20" s="87">
        <f t="shared" si="1"/>
        <v>0</v>
      </c>
      <c r="C20" s="92"/>
      <c r="D20" s="93"/>
      <c r="E20" s="92"/>
      <c r="F20" s="92"/>
      <c r="G20" s="92"/>
      <c r="I20" s="64"/>
    </row>
    <row r="21" spans="1:9" ht="20.100000000000001" customHeight="1">
      <c r="A21" s="90" t="s">
        <v>1043</v>
      </c>
      <c r="B21" s="87">
        <f t="shared" si="1"/>
        <v>0</v>
      </c>
      <c r="C21" s="92"/>
      <c r="D21" s="92"/>
      <c r="E21" s="92"/>
      <c r="F21" s="92"/>
      <c r="G21" s="92"/>
      <c r="I21" s="64"/>
    </row>
    <row r="22" spans="1:9" ht="20.100000000000001" customHeight="1">
      <c r="A22" s="90" t="s">
        <v>1044</v>
      </c>
      <c r="B22" s="87">
        <f t="shared" si="1"/>
        <v>0</v>
      </c>
      <c r="C22" s="92"/>
      <c r="D22" s="92"/>
      <c r="E22" s="92"/>
      <c r="F22" s="92"/>
      <c r="G22" s="92"/>
      <c r="I22" s="64"/>
    </row>
    <row r="23" spans="1:9" ht="20.100000000000001" customHeight="1">
      <c r="A23" s="90" t="s">
        <v>1045</v>
      </c>
      <c r="B23" s="87">
        <f t="shared" si="1"/>
        <v>0</v>
      </c>
      <c r="C23" s="87"/>
      <c r="D23" s="92"/>
      <c r="E23" s="87"/>
      <c r="F23" s="87"/>
      <c r="G23" s="87"/>
      <c r="I23" s="64"/>
    </row>
    <row r="24" spans="1:9" ht="20.100000000000001" customHeight="1">
      <c r="A24" s="90" t="s">
        <v>1046</v>
      </c>
      <c r="B24" s="87">
        <f t="shared" si="1"/>
        <v>994</v>
      </c>
      <c r="C24" s="87">
        <v>275</v>
      </c>
      <c r="D24" s="87">
        <v>355</v>
      </c>
      <c r="E24" s="87">
        <v>229</v>
      </c>
      <c r="F24" s="87">
        <v>58</v>
      </c>
      <c r="G24" s="87">
        <v>77</v>
      </c>
      <c r="I24" s="64"/>
    </row>
    <row r="25" spans="1:9" ht="20.100000000000001" hidden="1" customHeight="1">
      <c r="A25" s="53" t="s">
        <v>1047</v>
      </c>
      <c r="B25" s="52">
        <f t="shared" si="1"/>
        <v>0</v>
      </c>
      <c r="C25" s="54"/>
      <c r="D25" s="54"/>
      <c r="E25" s="54"/>
      <c r="F25" s="54"/>
      <c r="G25" s="54"/>
      <c r="I25" s="64"/>
    </row>
    <row r="26" spans="1:9" ht="20.100000000000001" hidden="1" customHeight="1">
      <c r="A26" s="55" t="s">
        <v>1048</v>
      </c>
      <c r="B26" s="52">
        <f t="shared" si="1"/>
        <v>0</v>
      </c>
      <c r="C26" s="54"/>
      <c r="D26" s="54"/>
      <c r="E26" s="54"/>
      <c r="F26" s="54"/>
      <c r="G26" s="54"/>
      <c r="I26" s="64"/>
    </row>
    <row r="27" spans="1:9" ht="20.100000000000001" hidden="1" customHeight="1">
      <c r="A27" s="56" t="s">
        <v>1049</v>
      </c>
      <c r="B27" s="52">
        <f t="shared" si="1"/>
        <v>0</v>
      </c>
      <c r="C27" s="54"/>
      <c r="D27" s="54"/>
      <c r="E27" s="54"/>
      <c r="F27" s="54"/>
      <c r="G27" s="54"/>
      <c r="I27" s="64"/>
    </row>
    <row r="28" spans="1:9" ht="20.100000000000001" hidden="1" customHeight="1">
      <c r="A28" s="56" t="s">
        <v>1050</v>
      </c>
      <c r="B28" s="52">
        <f t="shared" si="1"/>
        <v>0</v>
      </c>
      <c r="C28" s="54"/>
      <c r="D28" s="54"/>
      <c r="E28" s="54"/>
      <c r="F28" s="54"/>
      <c r="G28" s="54"/>
      <c r="I28" s="64"/>
    </row>
    <row r="29" spans="1:9" ht="20.100000000000001" hidden="1" customHeight="1">
      <c r="A29" s="56" t="s">
        <v>1051</v>
      </c>
      <c r="B29" s="52">
        <f t="shared" si="1"/>
        <v>0</v>
      </c>
      <c r="C29" s="54"/>
      <c r="D29" s="54"/>
      <c r="E29" s="54"/>
      <c r="F29" s="54"/>
      <c r="G29" s="54"/>
      <c r="I29" s="64"/>
    </row>
    <row r="30" spans="1:9" ht="20.100000000000001" hidden="1" customHeight="1">
      <c r="A30" s="56" t="s">
        <v>1052</v>
      </c>
      <c r="B30" s="52">
        <f t="shared" si="1"/>
        <v>0</v>
      </c>
      <c r="C30" s="54"/>
      <c r="D30" s="54"/>
      <c r="E30" s="54"/>
      <c r="F30" s="54"/>
      <c r="G30" s="54"/>
      <c r="I30" s="64"/>
    </row>
    <row r="31" spans="1:9" ht="20.100000000000001" hidden="1" customHeight="1">
      <c r="A31" s="56" t="s">
        <v>1053</v>
      </c>
      <c r="B31" s="52">
        <f t="shared" si="1"/>
        <v>0</v>
      </c>
      <c r="C31" s="54"/>
      <c r="D31" s="54"/>
      <c r="E31" s="54"/>
      <c r="F31" s="54"/>
      <c r="G31" s="54"/>
      <c r="I31" s="64"/>
    </row>
    <row r="32" spans="1:9" ht="20.100000000000001" hidden="1" customHeight="1">
      <c r="A32" s="56" t="s">
        <v>1054</v>
      </c>
      <c r="B32" s="52">
        <f t="shared" si="1"/>
        <v>0</v>
      </c>
      <c r="C32" s="54"/>
      <c r="D32" s="54"/>
      <c r="E32" s="54"/>
      <c r="F32" s="54"/>
      <c r="G32" s="54"/>
      <c r="I32" s="64"/>
    </row>
    <row r="33" spans="1:9" ht="20.100000000000001" hidden="1" customHeight="1">
      <c r="A33" s="56" t="s">
        <v>1055</v>
      </c>
      <c r="B33" s="52">
        <f t="shared" si="1"/>
        <v>0</v>
      </c>
      <c r="C33" s="54"/>
      <c r="D33" s="54"/>
      <c r="E33" s="54"/>
      <c r="F33" s="54"/>
      <c r="G33" s="54"/>
      <c r="I33" s="64"/>
    </row>
    <row r="34" spans="1:9" ht="20.100000000000001" hidden="1" customHeight="1">
      <c r="A34" s="56" t="s">
        <v>1056</v>
      </c>
      <c r="B34" s="52">
        <f t="shared" si="1"/>
        <v>0</v>
      </c>
      <c r="C34" s="54"/>
      <c r="D34" s="54"/>
      <c r="E34" s="54"/>
      <c r="F34" s="54"/>
      <c r="G34" s="54"/>
      <c r="I34" s="64"/>
    </row>
    <row r="35" spans="1:9" ht="20.100000000000001" hidden="1" customHeight="1">
      <c r="A35" s="56" t="s">
        <v>1057</v>
      </c>
      <c r="B35" s="52">
        <f t="shared" si="1"/>
        <v>0</v>
      </c>
      <c r="C35" s="54"/>
      <c r="D35" s="54"/>
      <c r="E35" s="54"/>
      <c r="F35" s="54"/>
      <c r="G35" s="54"/>
      <c r="I35" s="64"/>
    </row>
    <row r="36" spans="1:9" ht="20.100000000000001" hidden="1" customHeight="1">
      <c r="A36" s="56" t="s">
        <v>1058</v>
      </c>
      <c r="B36" s="52">
        <f t="shared" si="1"/>
        <v>0</v>
      </c>
      <c r="C36" s="54"/>
      <c r="D36" s="54"/>
      <c r="E36" s="54"/>
      <c r="F36" s="54"/>
      <c r="G36" s="54"/>
      <c r="I36" s="64"/>
    </row>
    <row r="37" spans="1:9" ht="20.100000000000001" hidden="1" customHeight="1">
      <c r="A37" s="56" t="s">
        <v>1059</v>
      </c>
      <c r="B37" s="52">
        <f t="shared" si="1"/>
        <v>0</v>
      </c>
      <c r="C37" s="54"/>
      <c r="D37" s="54"/>
      <c r="E37" s="54"/>
      <c r="F37" s="54"/>
      <c r="G37" s="54"/>
      <c r="I37" s="64"/>
    </row>
    <row r="38" spans="1:9" ht="20.100000000000001" hidden="1" customHeight="1">
      <c r="A38" s="56" t="s">
        <v>1060</v>
      </c>
      <c r="B38" s="52">
        <f t="shared" si="1"/>
        <v>0</v>
      </c>
      <c r="C38" s="54"/>
      <c r="D38" s="54"/>
      <c r="E38" s="54"/>
      <c r="F38" s="54"/>
      <c r="G38" s="54"/>
      <c r="I38" s="64"/>
    </row>
    <row r="39" spans="1:9" ht="20.100000000000001" hidden="1" customHeight="1">
      <c r="A39" s="56" t="s">
        <v>1061</v>
      </c>
      <c r="B39" s="52">
        <f t="shared" si="1"/>
        <v>0</v>
      </c>
      <c r="C39" s="54"/>
      <c r="D39" s="54"/>
      <c r="E39" s="54"/>
      <c r="F39" s="54"/>
      <c r="G39" s="54"/>
      <c r="I39" s="64"/>
    </row>
    <row r="40" spans="1:9" ht="20.100000000000001" hidden="1" customHeight="1">
      <c r="A40" s="56" t="s">
        <v>1062</v>
      </c>
      <c r="B40" s="52">
        <f t="shared" si="1"/>
        <v>0</v>
      </c>
      <c r="C40" s="54"/>
      <c r="D40" s="54"/>
      <c r="E40" s="54"/>
      <c r="F40" s="54"/>
      <c r="G40" s="54"/>
      <c r="I40" s="64"/>
    </row>
    <row r="41" spans="1:9" ht="20.100000000000001" hidden="1" customHeight="1">
      <c r="A41" s="56" t="s">
        <v>1063</v>
      </c>
      <c r="B41" s="52">
        <f t="shared" si="1"/>
        <v>0</v>
      </c>
      <c r="C41" s="54"/>
      <c r="D41" s="54"/>
      <c r="E41" s="54"/>
      <c r="F41" s="54"/>
      <c r="G41" s="54"/>
      <c r="I41" s="64"/>
    </row>
    <row r="42" spans="1:9" ht="20.100000000000001" hidden="1" customHeight="1">
      <c r="A42" s="56" t="s">
        <v>1064</v>
      </c>
      <c r="B42" s="52">
        <f t="shared" si="1"/>
        <v>0</v>
      </c>
      <c r="C42" s="54"/>
      <c r="D42" s="54"/>
      <c r="E42" s="54"/>
      <c r="F42" s="54"/>
      <c r="G42" s="54"/>
      <c r="I42" s="64"/>
    </row>
    <row r="43" spans="1:9" ht="20.100000000000001" hidden="1" customHeight="1">
      <c r="A43" s="56" t="s">
        <v>1065</v>
      </c>
      <c r="B43" s="52">
        <f t="shared" si="1"/>
        <v>0</v>
      </c>
      <c r="C43" s="54"/>
      <c r="D43" s="54"/>
      <c r="E43" s="54"/>
      <c r="F43" s="54"/>
      <c r="G43" s="54"/>
      <c r="I43" s="64"/>
    </row>
    <row r="44" spans="1:9" ht="20.100000000000001" hidden="1" customHeight="1">
      <c r="A44" s="56" t="s">
        <v>1066</v>
      </c>
      <c r="B44" s="52">
        <f t="shared" si="1"/>
        <v>0</v>
      </c>
      <c r="C44" s="54"/>
      <c r="D44" s="54"/>
      <c r="E44" s="54"/>
      <c r="F44" s="54"/>
      <c r="G44" s="54"/>
      <c r="I44" s="64"/>
    </row>
    <row r="45" spans="1:9" ht="20.100000000000001" hidden="1" customHeight="1">
      <c r="A45" s="56" t="s">
        <v>1067</v>
      </c>
      <c r="B45" s="52">
        <f t="shared" si="1"/>
        <v>0</v>
      </c>
      <c r="C45" s="54"/>
      <c r="D45" s="54"/>
      <c r="E45" s="54"/>
      <c r="F45" s="54"/>
      <c r="G45" s="54"/>
      <c r="I45" s="64"/>
    </row>
    <row r="46" spans="1:9" ht="20.100000000000001" hidden="1" customHeight="1">
      <c r="A46" s="56" t="s">
        <v>1068</v>
      </c>
      <c r="B46" s="52">
        <f t="shared" si="1"/>
        <v>0</v>
      </c>
      <c r="C46" s="54"/>
      <c r="D46" s="54"/>
      <c r="E46" s="54"/>
      <c r="F46" s="54"/>
      <c r="G46" s="54"/>
      <c r="I46" s="64"/>
    </row>
  </sheetData>
  <mergeCells count="1">
    <mergeCell ref="A1:G1"/>
  </mergeCells>
  <phoneticPr fontId="2" type="noConversion"/>
  <printOptions horizontalCentered="1"/>
  <pageMargins left="0.6692913385826772" right="0.19685039370078741" top="0.47244094488188981" bottom="0.74803149606299213" header="0.19685039370078741" footer="0.15748031496062992"/>
  <pageSetup paperSize="9" scale="93" firstPageNumber="42" orientation="landscape" useFirstPageNumber="1" r:id="rId1"/>
  <headerFooter alignWithMargins="0"/>
  <rowBreaks count="1" manualBreakCount="1">
    <brk id="24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5"/>
  <sheetViews>
    <sheetView showZeros="0" view="pageBreakPreview" zoomScale="115" workbookViewId="0">
      <selection activeCell="C9" sqref="C9"/>
    </sheetView>
  </sheetViews>
  <sheetFormatPr defaultColWidth="8.75" defaultRowHeight="14.25"/>
  <cols>
    <col min="1" max="1" width="37.625" customWidth="1"/>
    <col min="2" max="2" width="17.75" customWidth="1"/>
    <col min="3" max="3" width="30.5" customWidth="1"/>
    <col min="4" max="4" width="17.75" customWidth="1"/>
    <col min="5" max="39" width="9" bestFit="1" customWidth="1"/>
    <col min="40" max="40" width="4" customWidth="1"/>
    <col min="41" max="64" width="9" bestFit="1" customWidth="1"/>
    <col min="257" max="257" width="37.625" customWidth="1"/>
    <col min="258" max="258" width="17.75" customWidth="1"/>
    <col min="259" max="259" width="30.5" customWidth="1"/>
    <col min="260" max="260" width="17.75" customWidth="1"/>
    <col min="261" max="295" width="9" bestFit="1" customWidth="1"/>
    <col min="296" max="296" width="4" customWidth="1"/>
    <col min="297" max="320" width="9" bestFit="1" customWidth="1"/>
    <col min="513" max="513" width="37.625" customWidth="1"/>
    <col min="514" max="514" width="17.75" customWidth="1"/>
    <col min="515" max="515" width="30.5" customWidth="1"/>
    <col min="516" max="516" width="17.75" customWidth="1"/>
    <col min="517" max="551" width="9" bestFit="1" customWidth="1"/>
    <col min="552" max="552" width="4" customWidth="1"/>
    <col min="553" max="576" width="9" bestFit="1" customWidth="1"/>
    <col min="769" max="769" width="37.625" customWidth="1"/>
    <col min="770" max="770" width="17.75" customWidth="1"/>
    <col min="771" max="771" width="30.5" customWidth="1"/>
    <col min="772" max="772" width="17.75" customWidth="1"/>
    <col min="773" max="807" width="9" bestFit="1" customWidth="1"/>
    <col min="808" max="808" width="4" customWidth="1"/>
    <col min="809" max="832" width="9" bestFit="1" customWidth="1"/>
    <col min="1025" max="1025" width="37.625" customWidth="1"/>
    <col min="1026" max="1026" width="17.75" customWidth="1"/>
    <col min="1027" max="1027" width="30.5" customWidth="1"/>
    <col min="1028" max="1028" width="17.75" customWidth="1"/>
    <col min="1029" max="1063" width="9" bestFit="1" customWidth="1"/>
    <col min="1064" max="1064" width="4" customWidth="1"/>
    <col min="1065" max="1088" width="9" bestFit="1" customWidth="1"/>
    <col min="1281" max="1281" width="37.625" customWidth="1"/>
    <col min="1282" max="1282" width="17.75" customWidth="1"/>
    <col min="1283" max="1283" width="30.5" customWidth="1"/>
    <col min="1284" max="1284" width="17.75" customWidth="1"/>
    <col min="1285" max="1319" width="9" bestFit="1" customWidth="1"/>
    <col min="1320" max="1320" width="4" customWidth="1"/>
    <col min="1321" max="1344" width="9" bestFit="1" customWidth="1"/>
    <col min="1537" max="1537" width="37.625" customWidth="1"/>
    <col min="1538" max="1538" width="17.75" customWidth="1"/>
    <col min="1539" max="1539" width="30.5" customWidth="1"/>
    <col min="1540" max="1540" width="17.75" customWidth="1"/>
    <col min="1541" max="1575" width="9" bestFit="1" customWidth="1"/>
    <col min="1576" max="1576" width="4" customWidth="1"/>
    <col min="1577" max="1600" width="9" bestFit="1" customWidth="1"/>
    <col min="1793" max="1793" width="37.625" customWidth="1"/>
    <col min="1794" max="1794" width="17.75" customWidth="1"/>
    <col min="1795" max="1795" width="30.5" customWidth="1"/>
    <col min="1796" max="1796" width="17.75" customWidth="1"/>
    <col min="1797" max="1831" width="9" bestFit="1" customWidth="1"/>
    <col min="1832" max="1832" width="4" customWidth="1"/>
    <col min="1833" max="1856" width="9" bestFit="1" customWidth="1"/>
    <col min="2049" max="2049" width="37.625" customWidth="1"/>
    <col min="2050" max="2050" width="17.75" customWidth="1"/>
    <col min="2051" max="2051" width="30.5" customWidth="1"/>
    <col min="2052" max="2052" width="17.75" customWidth="1"/>
    <col min="2053" max="2087" width="9" bestFit="1" customWidth="1"/>
    <col min="2088" max="2088" width="4" customWidth="1"/>
    <col min="2089" max="2112" width="9" bestFit="1" customWidth="1"/>
    <col min="2305" max="2305" width="37.625" customWidth="1"/>
    <col min="2306" max="2306" width="17.75" customWidth="1"/>
    <col min="2307" max="2307" width="30.5" customWidth="1"/>
    <col min="2308" max="2308" width="17.75" customWidth="1"/>
    <col min="2309" max="2343" width="9" bestFit="1" customWidth="1"/>
    <col min="2344" max="2344" width="4" customWidth="1"/>
    <col min="2345" max="2368" width="9" bestFit="1" customWidth="1"/>
    <col min="2561" max="2561" width="37.625" customWidth="1"/>
    <col min="2562" max="2562" width="17.75" customWidth="1"/>
    <col min="2563" max="2563" width="30.5" customWidth="1"/>
    <col min="2564" max="2564" width="17.75" customWidth="1"/>
    <col min="2565" max="2599" width="9" bestFit="1" customWidth="1"/>
    <col min="2600" max="2600" width="4" customWidth="1"/>
    <col min="2601" max="2624" width="9" bestFit="1" customWidth="1"/>
    <col min="2817" max="2817" width="37.625" customWidth="1"/>
    <col min="2818" max="2818" width="17.75" customWidth="1"/>
    <col min="2819" max="2819" width="30.5" customWidth="1"/>
    <col min="2820" max="2820" width="17.75" customWidth="1"/>
    <col min="2821" max="2855" width="9" bestFit="1" customWidth="1"/>
    <col min="2856" max="2856" width="4" customWidth="1"/>
    <col min="2857" max="2880" width="9" bestFit="1" customWidth="1"/>
    <col min="3073" max="3073" width="37.625" customWidth="1"/>
    <col min="3074" max="3074" width="17.75" customWidth="1"/>
    <col min="3075" max="3075" width="30.5" customWidth="1"/>
    <col min="3076" max="3076" width="17.75" customWidth="1"/>
    <col min="3077" max="3111" width="9" bestFit="1" customWidth="1"/>
    <col min="3112" max="3112" width="4" customWidth="1"/>
    <col min="3113" max="3136" width="9" bestFit="1" customWidth="1"/>
    <col min="3329" max="3329" width="37.625" customWidth="1"/>
    <col min="3330" max="3330" width="17.75" customWidth="1"/>
    <col min="3331" max="3331" width="30.5" customWidth="1"/>
    <col min="3332" max="3332" width="17.75" customWidth="1"/>
    <col min="3333" max="3367" width="9" bestFit="1" customWidth="1"/>
    <col min="3368" max="3368" width="4" customWidth="1"/>
    <col min="3369" max="3392" width="9" bestFit="1" customWidth="1"/>
    <col min="3585" max="3585" width="37.625" customWidth="1"/>
    <col min="3586" max="3586" width="17.75" customWidth="1"/>
    <col min="3587" max="3587" width="30.5" customWidth="1"/>
    <col min="3588" max="3588" width="17.75" customWidth="1"/>
    <col min="3589" max="3623" width="9" bestFit="1" customWidth="1"/>
    <col min="3624" max="3624" width="4" customWidth="1"/>
    <col min="3625" max="3648" width="9" bestFit="1" customWidth="1"/>
    <col min="3841" max="3841" width="37.625" customWidth="1"/>
    <col min="3842" max="3842" width="17.75" customWidth="1"/>
    <col min="3843" max="3843" width="30.5" customWidth="1"/>
    <col min="3844" max="3844" width="17.75" customWidth="1"/>
    <col min="3845" max="3879" width="9" bestFit="1" customWidth="1"/>
    <col min="3880" max="3880" width="4" customWidth="1"/>
    <col min="3881" max="3904" width="9" bestFit="1" customWidth="1"/>
    <col min="4097" max="4097" width="37.625" customWidth="1"/>
    <col min="4098" max="4098" width="17.75" customWidth="1"/>
    <col min="4099" max="4099" width="30.5" customWidth="1"/>
    <col min="4100" max="4100" width="17.75" customWidth="1"/>
    <col min="4101" max="4135" width="9" bestFit="1" customWidth="1"/>
    <col min="4136" max="4136" width="4" customWidth="1"/>
    <col min="4137" max="4160" width="9" bestFit="1" customWidth="1"/>
    <col min="4353" max="4353" width="37.625" customWidth="1"/>
    <col min="4354" max="4354" width="17.75" customWidth="1"/>
    <col min="4355" max="4355" width="30.5" customWidth="1"/>
    <col min="4356" max="4356" width="17.75" customWidth="1"/>
    <col min="4357" max="4391" width="9" bestFit="1" customWidth="1"/>
    <col min="4392" max="4392" width="4" customWidth="1"/>
    <col min="4393" max="4416" width="9" bestFit="1" customWidth="1"/>
    <col min="4609" max="4609" width="37.625" customWidth="1"/>
    <col min="4610" max="4610" width="17.75" customWidth="1"/>
    <col min="4611" max="4611" width="30.5" customWidth="1"/>
    <col min="4612" max="4612" width="17.75" customWidth="1"/>
    <col min="4613" max="4647" width="9" bestFit="1" customWidth="1"/>
    <col min="4648" max="4648" width="4" customWidth="1"/>
    <col min="4649" max="4672" width="9" bestFit="1" customWidth="1"/>
    <col min="4865" max="4865" width="37.625" customWidth="1"/>
    <col min="4866" max="4866" width="17.75" customWidth="1"/>
    <col min="4867" max="4867" width="30.5" customWidth="1"/>
    <col min="4868" max="4868" width="17.75" customWidth="1"/>
    <col min="4869" max="4903" width="9" bestFit="1" customWidth="1"/>
    <col min="4904" max="4904" width="4" customWidth="1"/>
    <col min="4905" max="4928" width="9" bestFit="1" customWidth="1"/>
    <col min="5121" max="5121" width="37.625" customWidth="1"/>
    <col min="5122" max="5122" width="17.75" customWidth="1"/>
    <col min="5123" max="5123" width="30.5" customWidth="1"/>
    <col min="5124" max="5124" width="17.75" customWidth="1"/>
    <col min="5125" max="5159" width="9" bestFit="1" customWidth="1"/>
    <col min="5160" max="5160" width="4" customWidth="1"/>
    <col min="5161" max="5184" width="9" bestFit="1" customWidth="1"/>
    <col min="5377" max="5377" width="37.625" customWidth="1"/>
    <col min="5378" max="5378" width="17.75" customWidth="1"/>
    <col min="5379" max="5379" width="30.5" customWidth="1"/>
    <col min="5380" max="5380" width="17.75" customWidth="1"/>
    <col min="5381" max="5415" width="9" bestFit="1" customWidth="1"/>
    <col min="5416" max="5416" width="4" customWidth="1"/>
    <col min="5417" max="5440" width="9" bestFit="1" customWidth="1"/>
    <col min="5633" max="5633" width="37.625" customWidth="1"/>
    <col min="5634" max="5634" width="17.75" customWidth="1"/>
    <col min="5635" max="5635" width="30.5" customWidth="1"/>
    <col min="5636" max="5636" width="17.75" customWidth="1"/>
    <col min="5637" max="5671" width="9" bestFit="1" customWidth="1"/>
    <col min="5672" max="5672" width="4" customWidth="1"/>
    <col min="5673" max="5696" width="9" bestFit="1" customWidth="1"/>
    <col min="5889" max="5889" width="37.625" customWidth="1"/>
    <col min="5890" max="5890" width="17.75" customWidth="1"/>
    <col min="5891" max="5891" width="30.5" customWidth="1"/>
    <col min="5892" max="5892" width="17.75" customWidth="1"/>
    <col min="5893" max="5927" width="9" bestFit="1" customWidth="1"/>
    <col min="5928" max="5928" width="4" customWidth="1"/>
    <col min="5929" max="5952" width="9" bestFit="1" customWidth="1"/>
    <col min="6145" max="6145" width="37.625" customWidth="1"/>
    <col min="6146" max="6146" width="17.75" customWidth="1"/>
    <col min="6147" max="6147" width="30.5" customWidth="1"/>
    <col min="6148" max="6148" width="17.75" customWidth="1"/>
    <col min="6149" max="6183" width="9" bestFit="1" customWidth="1"/>
    <col min="6184" max="6184" width="4" customWidth="1"/>
    <col min="6185" max="6208" width="9" bestFit="1" customWidth="1"/>
    <col min="6401" max="6401" width="37.625" customWidth="1"/>
    <col min="6402" max="6402" width="17.75" customWidth="1"/>
    <col min="6403" max="6403" width="30.5" customWidth="1"/>
    <col min="6404" max="6404" width="17.75" customWidth="1"/>
    <col min="6405" max="6439" width="9" bestFit="1" customWidth="1"/>
    <col min="6440" max="6440" width="4" customWidth="1"/>
    <col min="6441" max="6464" width="9" bestFit="1" customWidth="1"/>
    <col min="6657" max="6657" width="37.625" customWidth="1"/>
    <col min="6658" max="6658" width="17.75" customWidth="1"/>
    <col min="6659" max="6659" width="30.5" customWidth="1"/>
    <col min="6660" max="6660" width="17.75" customWidth="1"/>
    <col min="6661" max="6695" width="9" bestFit="1" customWidth="1"/>
    <col min="6696" max="6696" width="4" customWidth="1"/>
    <col min="6697" max="6720" width="9" bestFit="1" customWidth="1"/>
    <col min="6913" max="6913" width="37.625" customWidth="1"/>
    <col min="6914" max="6914" width="17.75" customWidth="1"/>
    <col min="6915" max="6915" width="30.5" customWidth="1"/>
    <col min="6916" max="6916" width="17.75" customWidth="1"/>
    <col min="6917" max="6951" width="9" bestFit="1" customWidth="1"/>
    <col min="6952" max="6952" width="4" customWidth="1"/>
    <col min="6953" max="6976" width="9" bestFit="1" customWidth="1"/>
    <col min="7169" max="7169" width="37.625" customWidth="1"/>
    <col min="7170" max="7170" width="17.75" customWidth="1"/>
    <col min="7171" max="7171" width="30.5" customWidth="1"/>
    <col min="7172" max="7172" width="17.75" customWidth="1"/>
    <col min="7173" max="7207" width="9" bestFit="1" customWidth="1"/>
    <col min="7208" max="7208" width="4" customWidth="1"/>
    <col min="7209" max="7232" width="9" bestFit="1" customWidth="1"/>
    <col min="7425" max="7425" width="37.625" customWidth="1"/>
    <col min="7426" max="7426" width="17.75" customWidth="1"/>
    <col min="7427" max="7427" width="30.5" customWidth="1"/>
    <col min="7428" max="7428" width="17.75" customWidth="1"/>
    <col min="7429" max="7463" width="9" bestFit="1" customWidth="1"/>
    <col min="7464" max="7464" width="4" customWidth="1"/>
    <col min="7465" max="7488" width="9" bestFit="1" customWidth="1"/>
    <col min="7681" max="7681" width="37.625" customWidth="1"/>
    <col min="7682" max="7682" width="17.75" customWidth="1"/>
    <col min="7683" max="7683" width="30.5" customWidth="1"/>
    <col min="7684" max="7684" width="17.75" customWidth="1"/>
    <col min="7685" max="7719" width="9" bestFit="1" customWidth="1"/>
    <col min="7720" max="7720" width="4" customWidth="1"/>
    <col min="7721" max="7744" width="9" bestFit="1" customWidth="1"/>
    <col min="7937" max="7937" width="37.625" customWidth="1"/>
    <col min="7938" max="7938" width="17.75" customWidth="1"/>
    <col min="7939" max="7939" width="30.5" customWidth="1"/>
    <col min="7940" max="7940" width="17.75" customWidth="1"/>
    <col min="7941" max="7975" width="9" bestFit="1" customWidth="1"/>
    <col min="7976" max="7976" width="4" customWidth="1"/>
    <col min="7977" max="8000" width="9" bestFit="1" customWidth="1"/>
    <col min="8193" max="8193" width="37.625" customWidth="1"/>
    <col min="8194" max="8194" width="17.75" customWidth="1"/>
    <col min="8195" max="8195" width="30.5" customWidth="1"/>
    <col min="8196" max="8196" width="17.75" customWidth="1"/>
    <col min="8197" max="8231" width="9" bestFit="1" customWidth="1"/>
    <col min="8232" max="8232" width="4" customWidth="1"/>
    <col min="8233" max="8256" width="9" bestFit="1" customWidth="1"/>
    <col min="8449" max="8449" width="37.625" customWidth="1"/>
    <col min="8450" max="8450" width="17.75" customWidth="1"/>
    <col min="8451" max="8451" width="30.5" customWidth="1"/>
    <col min="8452" max="8452" width="17.75" customWidth="1"/>
    <col min="8453" max="8487" width="9" bestFit="1" customWidth="1"/>
    <col min="8488" max="8488" width="4" customWidth="1"/>
    <col min="8489" max="8512" width="9" bestFit="1" customWidth="1"/>
    <col min="8705" max="8705" width="37.625" customWidth="1"/>
    <col min="8706" max="8706" width="17.75" customWidth="1"/>
    <col min="8707" max="8707" width="30.5" customWidth="1"/>
    <col min="8708" max="8708" width="17.75" customWidth="1"/>
    <col min="8709" max="8743" width="9" bestFit="1" customWidth="1"/>
    <col min="8744" max="8744" width="4" customWidth="1"/>
    <col min="8745" max="8768" width="9" bestFit="1" customWidth="1"/>
    <col min="8961" max="8961" width="37.625" customWidth="1"/>
    <col min="8962" max="8962" width="17.75" customWidth="1"/>
    <col min="8963" max="8963" width="30.5" customWidth="1"/>
    <col min="8964" max="8964" width="17.75" customWidth="1"/>
    <col min="8965" max="8999" width="9" bestFit="1" customWidth="1"/>
    <col min="9000" max="9000" width="4" customWidth="1"/>
    <col min="9001" max="9024" width="9" bestFit="1" customWidth="1"/>
    <col min="9217" max="9217" width="37.625" customWidth="1"/>
    <col min="9218" max="9218" width="17.75" customWidth="1"/>
    <col min="9219" max="9219" width="30.5" customWidth="1"/>
    <col min="9220" max="9220" width="17.75" customWidth="1"/>
    <col min="9221" max="9255" width="9" bestFit="1" customWidth="1"/>
    <col min="9256" max="9256" width="4" customWidth="1"/>
    <col min="9257" max="9280" width="9" bestFit="1" customWidth="1"/>
    <col min="9473" max="9473" width="37.625" customWidth="1"/>
    <col min="9474" max="9474" width="17.75" customWidth="1"/>
    <col min="9475" max="9475" width="30.5" customWidth="1"/>
    <col min="9476" max="9476" width="17.75" customWidth="1"/>
    <col min="9477" max="9511" width="9" bestFit="1" customWidth="1"/>
    <col min="9512" max="9512" width="4" customWidth="1"/>
    <col min="9513" max="9536" width="9" bestFit="1" customWidth="1"/>
    <col min="9729" max="9729" width="37.625" customWidth="1"/>
    <col min="9730" max="9730" width="17.75" customWidth="1"/>
    <col min="9731" max="9731" width="30.5" customWidth="1"/>
    <col min="9732" max="9732" width="17.75" customWidth="1"/>
    <col min="9733" max="9767" width="9" bestFit="1" customWidth="1"/>
    <col min="9768" max="9768" width="4" customWidth="1"/>
    <col min="9769" max="9792" width="9" bestFit="1" customWidth="1"/>
    <col min="9985" max="9985" width="37.625" customWidth="1"/>
    <col min="9986" max="9986" width="17.75" customWidth="1"/>
    <col min="9987" max="9987" width="30.5" customWidth="1"/>
    <col min="9988" max="9988" width="17.75" customWidth="1"/>
    <col min="9989" max="10023" width="9" bestFit="1" customWidth="1"/>
    <col min="10024" max="10024" width="4" customWidth="1"/>
    <col min="10025" max="10048" width="9" bestFit="1" customWidth="1"/>
    <col min="10241" max="10241" width="37.625" customWidth="1"/>
    <col min="10242" max="10242" width="17.75" customWidth="1"/>
    <col min="10243" max="10243" width="30.5" customWidth="1"/>
    <col min="10244" max="10244" width="17.75" customWidth="1"/>
    <col min="10245" max="10279" width="9" bestFit="1" customWidth="1"/>
    <col min="10280" max="10280" width="4" customWidth="1"/>
    <col min="10281" max="10304" width="9" bestFit="1" customWidth="1"/>
    <col min="10497" max="10497" width="37.625" customWidth="1"/>
    <col min="10498" max="10498" width="17.75" customWidth="1"/>
    <col min="10499" max="10499" width="30.5" customWidth="1"/>
    <col min="10500" max="10500" width="17.75" customWidth="1"/>
    <col min="10501" max="10535" width="9" bestFit="1" customWidth="1"/>
    <col min="10536" max="10536" width="4" customWidth="1"/>
    <col min="10537" max="10560" width="9" bestFit="1" customWidth="1"/>
    <col min="10753" max="10753" width="37.625" customWidth="1"/>
    <col min="10754" max="10754" width="17.75" customWidth="1"/>
    <col min="10755" max="10755" width="30.5" customWidth="1"/>
    <col min="10756" max="10756" width="17.75" customWidth="1"/>
    <col min="10757" max="10791" width="9" bestFit="1" customWidth="1"/>
    <col min="10792" max="10792" width="4" customWidth="1"/>
    <col min="10793" max="10816" width="9" bestFit="1" customWidth="1"/>
    <col min="11009" max="11009" width="37.625" customWidth="1"/>
    <col min="11010" max="11010" width="17.75" customWidth="1"/>
    <col min="11011" max="11011" width="30.5" customWidth="1"/>
    <col min="11012" max="11012" width="17.75" customWidth="1"/>
    <col min="11013" max="11047" width="9" bestFit="1" customWidth="1"/>
    <col min="11048" max="11048" width="4" customWidth="1"/>
    <col min="11049" max="11072" width="9" bestFit="1" customWidth="1"/>
    <col min="11265" max="11265" width="37.625" customWidth="1"/>
    <col min="11266" max="11266" width="17.75" customWidth="1"/>
    <col min="11267" max="11267" width="30.5" customWidth="1"/>
    <col min="11268" max="11268" width="17.75" customWidth="1"/>
    <col min="11269" max="11303" width="9" bestFit="1" customWidth="1"/>
    <col min="11304" max="11304" width="4" customWidth="1"/>
    <col min="11305" max="11328" width="9" bestFit="1" customWidth="1"/>
    <col min="11521" max="11521" width="37.625" customWidth="1"/>
    <col min="11522" max="11522" width="17.75" customWidth="1"/>
    <col min="11523" max="11523" width="30.5" customWidth="1"/>
    <col min="11524" max="11524" width="17.75" customWidth="1"/>
    <col min="11525" max="11559" width="9" bestFit="1" customWidth="1"/>
    <col min="11560" max="11560" width="4" customWidth="1"/>
    <col min="11561" max="11584" width="9" bestFit="1" customWidth="1"/>
    <col min="11777" max="11777" width="37.625" customWidth="1"/>
    <col min="11778" max="11778" width="17.75" customWidth="1"/>
    <col min="11779" max="11779" width="30.5" customWidth="1"/>
    <col min="11780" max="11780" width="17.75" customWidth="1"/>
    <col min="11781" max="11815" width="9" bestFit="1" customWidth="1"/>
    <col min="11816" max="11816" width="4" customWidth="1"/>
    <col min="11817" max="11840" width="9" bestFit="1" customWidth="1"/>
    <col min="12033" max="12033" width="37.625" customWidth="1"/>
    <col min="12034" max="12034" width="17.75" customWidth="1"/>
    <col min="12035" max="12035" width="30.5" customWidth="1"/>
    <col min="12036" max="12036" width="17.75" customWidth="1"/>
    <col min="12037" max="12071" width="9" bestFit="1" customWidth="1"/>
    <col min="12072" max="12072" width="4" customWidth="1"/>
    <col min="12073" max="12096" width="9" bestFit="1" customWidth="1"/>
    <col min="12289" max="12289" width="37.625" customWidth="1"/>
    <col min="12290" max="12290" width="17.75" customWidth="1"/>
    <col min="12291" max="12291" width="30.5" customWidth="1"/>
    <col min="12292" max="12292" width="17.75" customWidth="1"/>
    <col min="12293" max="12327" width="9" bestFit="1" customWidth="1"/>
    <col min="12328" max="12328" width="4" customWidth="1"/>
    <col min="12329" max="12352" width="9" bestFit="1" customWidth="1"/>
    <col min="12545" max="12545" width="37.625" customWidth="1"/>
    <col min="12546" max="12546" width="17.75" customWidth="1"/>
    <col min="12547" max="12547" width="30.5" customWidth="1"/>
    <col min="12548" max="12548" width="17.75" customWidth="1"/>
    <col min="12549" max="12583" width="9" bestFit="1" customWidth="1"/>
    <col min="12584" max="12584" width="4" customWidth="1"/>
    <col min="12585" max="12608" width="9" bestFit="1" customWidth="1"/>
    <col min="12801" max="12801" width="37.625" customWidth="1"/>
    <col min="12802" max="12802" width="17.75" customWidth="1"/>
    <col min="12803" max="12803" width="30.5" customWidth="1"/>
    <col min="12804" max="12804" width="17.75" customWidth="1"/>
    <col min="12805" max="12839" width="9" bestFit="1" customWidth="1"/>
    <col min="12840" max="12840" width="4" customWidth="1"/>
    <col min="12841" max="12864" width="9" bestFit="1" customWidth="1"/>
    <col min="13057" max="13057" width="37.625" customWidth="1"/>
    <col min="13058" max="13058" width="17.75" customWidth="1"/>
    <col min="13059" max="13059" width="30.5" customWidth="1"/>
    <col min="13060" max="13060" width="17.75" customWidth="1"/>
    <col min="13061" max="13095" width="9" bestFit="1" customWidth="1"/>
    <col min="13096" max="13096" width="4" customWidth="1"/>
    <col min="13097" max="13120" width="9" bestFit="1" customWidth="1"/>
    <col min="13313" max="13313" width="37.625" customWidth="1"/>
    <col min="13314" max="13314" width="17.75" customWidth="1"/>
    <col min="13315" max="13315" width="30.5" customWidth="1"/>
    <col min="13316" max="13316" width="17.75" customWidth="1"/>
    <col min="13317" max="13351" width="9" bestFit="1" customWidth="1"/>
    <col min="13352" max="13352" width="4" customWidth="1"/>
    <col min="13353" max="13376" width="9" bestFit="1" customWidth="1"/>
    <col min="13569" max="13569" width="37.625" customWidth="1"/>
    <col min="13570" max="13570" width="17.75" customWidth="1"/>
    <col min="13571" max="13571" width="30.5" customWidth="1"/>
    <col min="13572" max="13572" width="17.75" customWidth="1"/>
    <col min="13573" max="13607" width="9" bestFit="1" customWidth="1"/>
    <col min="13608" max="13608" width="4" customWidth="1"/>
    <col min="13609" max="13632" width="9" bestFit="1" customWidth="1"/>
    <col min="13825" max="13825" width="37.625" customWidth="1"/>
    <col min="13826" max="13826" width="17.75" customWidth="1"/>
    <col min="13827" max="13827" width="30.5" customWidth="1"/>
    <col min="13828" max="13828" width="17.75" customWidth="1"/>
    <col min="13829" max="13863" width="9" bestFit="1" customWidth="1"/>
    <col min="13864" max="13864" width="4" customWidth="1"/>
    <col min="13865" max="13888" width="9" bestFit="1" customWidth="1"/>
    <col min="14081" max="14081" width="37.625" customWidth="1"/>
    <col min="14082" max="14082" width="17.75" customWidth="1"/>
    <col min="14083" max="14083" width="30.5" customWidth="1"/>
    <col min="14084" max="14084" width="17.75" customWidth="1"/>
    <col min="14085" max="14119" width="9" bestFit="1" customWidth="1"/>
    <col min="14120" max="14120" width="4" customWidth="1"/>
    <col min="14121" max="14144" width="9" bestFit="1" customWidth="1"/>
    <col min="14337" max="14337" width="37.625" customWidth="1"/>
    <col min="14338" max="14338" width="17.75" customWidth="1"/>
    <col min="14339" max="14339" width="30.5" customWidth="1"/>
    <col min="14340" max="14340" width="17.75" customWidth="1"/>
    <col min="14341" max="14375" width="9" bestFit="1" customWidth="1"/>
    <col min="14376" max="14376" width="4" customWidth="1"/>
    <col min="14377" max="14400" width="9" bestFit="1" customWidth="1"/>
    <col min="14593" max="14593" width="37.625" customWidth="1"/>
    <col min="14594" max="14594" width="17.75" customWidth="1"/>
    <col min="14595" max="14595" width="30.5" customWidth="1"/>
    <col min="14596" max="14596" width="17.75" customWidth="1"/>
    <col min="14597" max="14631" width="9" bestFit="1" customWidth="1"/>
    <col min="14632" max="14632" width="4" customWidth="1"/>
    <col min="14633" max="14656" width="9" bestFit="1" customWidth="1"/>
    <col min="14849" max="14849" width="37.625" customWidth="1"/>
    <col min="14850" max="14850" width="17.75" customWidth="1"/>
    <col min="14851" max="14851" width="30.5" customWidth="1"/>
    <col min="14852" max="14852" width="17.75" customWidth="1"/>
    <col min="14853" max="14887" width="9" bestFit="1" customWidth="1"/>
    <col min="14888" max="14888" width="4" customWidth="1"/>
    <col min="14889" max="14912" width="9" bestFit="1" customWidth="1"/>
    <col min="15105" max="15105" width="37.625" customWidth="1"/>
    <col min="15106" max="15106" width="17.75" customWidth="1"/>
    <col min="15107" max="15107" width="30.5" customWidth="1"/>
    <col min="15108" max="15108" width="17.75" customWidth="1"/>
    <col min="15109" max="15143" width="9" bestFit="1" customWidth="1"/>
    <col min="15144" max="15144" width="4" customWidth="1"/>
    <col min="15145" max="15168" width="9" bestFit="1" customWidth="1"/>
    <col min="15361" max="15361" width="37.625" customWidth="1"/>
    <col min="15362" max="15362" width="17.75" customWidth="1"/>
    <col min="15363" max="15363" width="30.5" customWidth="1"/>
    <col min="15364" max="15364" width="17.75" customWidth="1"/>
    <col min="15365" max="15399" width="9" bestFit="1" customWidth="1"/>
    <col min="15400" max="15400" width="4" customWidth="1"/>
    <col min="15401" max="15424" width="9" bestFit="1" customWidth="1"/>
    <col min="15617" max="15617" width="37.625" customWidth="1"/>
    <col min="15618" max="15618" width="17.75" customWidth="1"/>
    <col min="15619" max="15619" width="30.5" customWidth="1"/>
    <col min="15620" max="15620" width="17.75" customWidth="1"/>
    <col min="15621" max="15655" width="9" bestFit="1" customWidth="1"/>
    <col min="15656" max="15656" width="4" customWidth="1"/>
    <col min="15657" max="15680" width="9" bestFit="1" customWidth="1"/>
    <col min="15873" max="15873" width="37.625" customWidth="1"/>
    <col min="15874" max="15874" width="17.75" customWidth="1"/>
    <col min="15875" max="15875" width="30.5" customWidth="1"/>
    <col min="15876" max="15876" width="17.75" customWidth="1"/>
    <col min="15877" max="15911" width="9" bestFit="1" customWidth="1"/>
    <col min="15912" max="15912" width="4" customWidth="1"/>
    <col min="15913" max="15936" width="9" bestFit="1" customWidth="1"/>
    <col min="16129" max="16129" width="37.625" customWidth="1"/>
    <col min="16130" max="16130" width="17.75" customWidth="1"/>
    <col min="16131" max="16131" width="30.5" customWidth="1"/>
    <col min="16132" max="16132" width="17.75" customWidth="1"/>
    <col min="16133" max="16167" width="9" bestFit="1" customWidth="1"/>
    <col min="16168" max="16168" width="4" customWidth="1"/>
    <col min="16169" max="16192" width="9" bestFit="1" customWidth="1"/>
  </cols>
  <sheetData>
    <row r="1" spans="1:5" s="3" customFormat="1" ht="37.5" customHeight="1">
      <c r="A1" s="200" t="s">
        <v>1226</v>
      </c>
      <c r="B1" s="200"/>
      <c r="C1" s="200"/>
      <c r="D1" s="200"/>
    </row>
    <row r="2" spans="1:5" ht="19.5" customHeight="1">
      <c r="A2" s="94"/>
      <c r="B2" s="95"/>
      <c r="C2" s="96"/>
      <c r="D2" s="96" t="s">
        <v>738</v>
      </c>
    </row>
    <row r="3" spans="1:5" ht="20.45" customHeight="1">
      <c r="A3" s="210" t="s">
        <v>1069</v>
      </c>
      <c r="B3" s="210" t="s">
        <v>1182</v>
      </c>
      <c r="C3" s="210" t="s">
        <v>1069</v>
      </c>
      <c r="D3" s="210" t="s">
        <v>1182</v>
      </c>
    </row>
    <row r="4" spans="1:5" ht="20.45" customHeight="1">
      <c r="A4" s="210"/>
      <c r="B4" s="210"/>
      <c r="C4" s="210"/>
      <c r="D4" s="210"/>
    </row>
    <row r="5" spans="1:5" s="50" customFormat="1" ht="20.100000000000001" customHeight="1">
      <c r="A5" s="97" t="s">
        <v>714</v>
      </c>
      <c r="B5" s="148">
        <f>SUM(B6:B17)</f>
        <v>2000</v>
      </c>
      <c r="C5" s="97" t="s">
        <v>707</v>
      </c>
      <c r="D5" s="148">
        <f>SUM(D6:D17)</f>
        <v>1550</v>
      </c>
      <c r="E5" s="49"/>
    </row>
    <row r="6" spans="1:5" s="45" customFormat="1" ht="20.100000000000001" customHeight="1">
      <c r="A6" s="178" t="s">
        <v>1070</v>
      </c>
      <c r="B6" s="148"/>
      <c r="C6" s="148" t="s">
        <v>1071</v>
      </c>
      <c r="D6" s="148"/>
      <c r="E6" s="28"/>
    </row>
    <row r="7" spans="1:5" s="45" customFormat="1" ht="20.100000000000001" customHeight="1">
      <c r="A7" s="178" t="s">
        <v>1072</v>
      </c>
      <c r="B7" s="148"/>
      <c r="C7" s="148" t="s">
        <v>1073</v>
      </c>
      <c r="D7" s="148"/>
      <c r="E7" s="28"/>
    </row>
    <row r="8" spans="1:5" s="45" customFormat="1" ht="20.100000000000001" customHeight="1">
      <c r="A8" s="178" t="s">
        <v>1074</v>
      </c>
      <c r="B8" s="148"/>
      <c r="C8" s="148" t="s">
        <v>1075</v>
      </c>
      <c r="D8" s="148"/>
      <c r="E8" s="28"/>
    </row>
    <row r="9" spans="1:5" s="45" customFormat="1" ht="20.100000000000001" customHeight="1">
      <c r="A9" s="178" t="s">
        <v>1076</v>
      </c>
      <c r="B9" s="148"/>
      <c r="C9" s="148" t="s">
        <v>1077</v>
      </c>
      <c r="D9" s="148">
        <v>825</v>
      </c>
      <c r="E9" s="28"/>
    </row>
    <row r="10" spans="1:5" s="45" customFormat="1" ht="20.100000000000001" customHeight="1">
      <c r="A10" s="178" t="s">
        <v>1078</v>
      </c>
      <c r="B10" s="148"/>
      <c r="C10" s="148" t="s">
        <v>1079</v>
      </c>
      <c r="D10" s="148"/>
      <c r="E10" s="28"/>
    </row>
    <row r="11" spans="1:5" s="45" customFormat="1" ht="20.100000000000001" customHeight="1">
      <c r="A11" s="178" t="s">
        <v>1080</v>
      </c>
      <c r="B11" s="148">
        <v>1150</v>
      </c>
      <c r="C11" s="148" t="s">
        <v>1079</v>
      </c>
      <c r="D11" s="148"/>
      <c r="E11" s="28"/>
    </row>
    <row r="12" spans="1:5" s="45" customFormat="1" ht="20.100000000000001" customHeight="1">
      <c r="A12" s="178" t="s">
        <v>1081</v>
      </c>
      <c r="B12" s="148"/>
      <c r="C12" s="148" t="s">
        <v>1082</v>
      </c>
      <c r="D12" s="148"/>
      <c r="E12" s="28"/>
    </row>
    <row r="13" spans="1:5" s="45" customFormat="1" ht="20.100000000000001" customHeight="1">
      <c r="A13" s="178" t="s">
        <v>1083</v>
      </c>
      <c r="B13" s="148"/>
      <c r="C13" s="148" t="s">
        <v>1084</v>
      </c>
      <c r="D13" s="148"/>
      <c r="E13" s="28"/>
    </row>
    <row r="14" spans="1:5" s="45" customFormat="1" ht="20.100000000000001" customHeight="1">
      <c r="A14" s="178" t="s">
        <v>1085</v>
      </c>
      <c r="B14" s="148">
        <v>400</v>
      </c>
      <c r="C14" s="148" t="s">
        <v>1086</v>
      </c>
      <c r="D14" s="148"/>
      <c r="E14" s="28"/>
    </row>
    <row r="15" spans="1:5" s="45" customFormat="1" ht="20.100000000000001" customHeight="1">
      <c r="A15" s="178" t="s">
        <v>1087</v>
      </c>
      <c r="B15" s="148">
        <v>450</v>
      </c>
      <c r="C15" s="148" t="s">
        <v>1088</v>
      </c>
      <c r="D15" s="148"/>
      <c r="E15" s="28"/>
    </row>
    <row r="16" spans="1:5" s="45" customFormat="1" ht="20.100000000000001" customHeight="1">
      <c r="A16" s="178" t="s">
        <v>40</v>
      </c>
      <c r="B16" s="148"/>
      <c r="C16" s="148" t="s">
        <v>1089</v>
      </c>
      <c r="D16" s="148">
        <v>720</v>
      </c>
      <c r="E16" s="28"/>
    </row>
    <row r="17" spans="1:5" s="45" customFormat="1" ht="20.100000000000001" customHeight="1">
      <c r="A17" s="178" t="s">
        <v>41</v>
      </c>
      <c r="B17" s="148"/>
      <c r="C17" s="148" t="s">
        <v>1090</v>
      </c>
      <c r="D17" s="148">
        <v>5</v>
      </c>
      <c r="E17" s="28"/>
    </row>
    <row r="18" spans="1:5" s="45" customFormat="1" ht="20.100000000000001" customHeight="1">
      <c r="A18" s="98"/>
      <c r="B18" s="98"/>
      <c r="C18" s="148"/>
      <c r="D18" s="148"/>
      <c r="E18" s="28"/>
    </row>
    <row r="19" spans="1:5" s="45" customFormat="1" ht="20.100000000000001" customHeight="1">
      <c r="A19" s="99" t="s">
        <v>1091</v>
      </c>
      <c r="B19" s="148">
        <f>SUM(B20,B23:B24)</f>
        <v>4098</v>
      </c>
      <c r="C19" s="99" t="s">
        <v>32</v>
      </c>
      <c r="D19" s="148">
        <f>SUM(D20,D23:D24)</f>
        <v>4548</v>
      </c>
      <c r="E19" s="28"/>
    </row>
    <row r="20" spans="1:5" s="45" customFormat="1" ht="20.100000000000001" customHeight="1">
      <c r="A20" s="100" t="s">
        <v>1092</v>
      </c>
      <c r="B20" s="148">
        <f>SUM(B21:B22)</f>
        <v>0</v>
      </c>
      <c r="C20" s="178" t="s">
        <v>33</v>
      </c>
      <c r="D20" s="148">
        <f>SUM(D21:D22)</f>
        <v>0</v>
      </c>
      <c r="E20" s="28"/>
    </row>
    <row r="21" spans="1:5" s="45" customFormat="1" ht="20.100000000000001" customHeight="1">
      <c r="A21" s="100" t="s">
        <v>1093</v>
      </c>
      <c r="B21" s="148"/>
      <c r="C21" s="178" t="s">
        <v>34</v>
      </c>
      <c r="D21" s="148"/>
      <c r="E21" s="28"/>
    </row>
    <row r="22" spans="1:5" s="45" customFormat="1" ht="20.100000000000001" customHeight="1">
      <c r="A22" s="100" t="s">
        <v>1094</v>
      </c>
      <c r="B22" s="148"/>
      <c r="C22" s="178" t="s">
        <v>35</v>
      </c>
      <c r="D22" s="148"/>
      <c r="E22" s="51"/>
    </row>
    <row r="23" spans="1:5" s="45" customFormat="1" ht="20.100000000000001" customHeight="1">
      <c r="A23" s="100" t="s">
        <v>1095</v>
      </c>
      <c r="B23" s="148">
        <v>4098</v>
      </c>
      <c r="C23" s="178" t="s">
        <v>36</v>
      </c>
      <c r="D23" s="148">
        <v>450</v>
      </c>
      <c r="E23" s="51"/>
    </row>
    <row r="24" spans="1:5" s="45" customFormat="1" ht="20.100000000000001" customHeight="1">
      <c r="A24" s="100" t="s">
        <v>1096</v>
      </c>
      <c r="B24" s="148"/>
      <c r="C24" s="178" t="s">
        <v>37</v>
      </c>
      <c r="D24" s="148">
        <v>4098</v>
      </c>
      <c r="E24" s="51"/>
    </row>
    <row r="25" spans="1:5" s="45" customFormat="1" ht="20.100000000000001" customHeight="1">
      <c r="A25" s="101" t="s">
        <v>705</v>
      </c>
      <c r="B25" s="148">
        <f>SUM(B19,B5)</f>
        <v>6098</v>
      </c>
      <c r="C25" s="101" t="s">
        <v>706</v>
      </c>
      <c r="D25" s="148">
        <f>SUM(D19,D5)</f>
        <v>6098</v>
      </c>
      <c r="E25" s="51"/>
    </row>
  </sheetData>
  <mergeCells count="5">
    <mergeCell ref="A1:D1"/>
    <mergeCell ref="A3:A4"/>
    <mergeCell ref="B3:B4"/>
    <mergeCell ref="C3:C4"/>
    <mergeCell ref="D3:D4"/>
  </mergeCells>
  <phoneticPr fontId="2" type="noConversion"/>
  <printOptions horizontalCentered="1"/>
  <pageMargins left="0.74803149606299213" right="0.74803149606299213" top="0.31496062992125984" bottom="0.39370078740157483" header="0.19685039370078741" footer="0.23622047244094491"/>
  <pageSetup paperSize="9" firstPageNumber="4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24</vt:i4>
      </vt:variant>
    </vt:vector>
  </HeadingPairs>
  <TitlesOfParts>
    <vt:vector size="41" baseType="lpstr">
      <vt:lpstr>全收预</vt:lpstr>
      <vt:lpstr>全支预</vt:lpstr>
      <vt:lpstr>全区平衡</vt:lpstr>
      <vt:lpstr>本级收预</vt:lpstr>
      <vt:lpstr>本级支预</vt:lpstr>
      <vt:lpstr>本级平衡</vt:lpstr>
      <vt:lpstr>按经济分类</vt:lpstr>
      <vt:lpstr>对下转移支付</vt:lpstr>
      <vt:lpstr>全区基收支</vt:lpstr>
      <vt:lpstr>本级基金收入</vt:lpstr>
      <vt:lpstr>本级基金支出</vt:lpstr>
      <vt:lpstr>本级基金平衡</vt:lpstr>
      <vt:lpstr>政府性基金转移支付</vt:lpstr>
      <vt:lpstr>24全区社基收</vt:lpstr>
      <vt:lpstr>24全区社基支</vt:lpstr>
      <vt:lpstr>24本级社基收</vt:lpstr>
      <vt:lpstr>24本级社基支</vt:lpstr>
      <vt:lpstr>'24本级社基收'!Print_Area</vt:lpstr>
      <vt:lpstr>'24本级社基支'!Print_Area</vt:lpstr>
      <vt:lpstr>'24全区社基收'!Print_Area</vt:lpstr>
      <vt:lpstr>'24全区社基支'!Print_Area</vt:lpstr>
      <vt:lpstr>按经济分类!Print_Area</vt:lpstr>
      <vt:lpstr>本级基金平衡!Print_Area</vt:lpstr>
      <vt:lpstr>本级基金收入!Print_Area</vt:lpstr>
      <vt:lpstr>本级基金支出!Print_Area</vt:lpstr>
      <vt:lpstr>本级平衡!Print_Area</vt:lpstr>
      <vt:lpstr>本级收预!Print_Area</vt:lpstr>
      <vt:lpstr>本级支预!Print_Area</vt:lpstr>
      <vt:lpstr>对下转移支付!Print_Area</vt:lpstr>
      <vt:lpstr>全区平衡!Print_Area</vt:lpstr>
      <vt:lpstr>全收预!Print_Area</vt:lpstr>
      <vt:lpstr>全支预!Print_Area</vt:lpstr>
      <vt:lpstr>'24本级社基收'!Print_Titles</vt:lpstr>
      <vt:lpstr>'24全区社基收'!Print_Titles</vt:lpstr>
      <vt:lpstr>按经济分类!Print_Titles</vt:lpstr>
      <vt:lpstr>本级基金支出!Print_Titles</vt:lpstr>
      <vt:lpstr>本级收预!Print_Titles</vt:lpstr>
      <vt:lpstr>本级支预!Print_Titles</vt:lpstr>
      <vt:lpstr>对下转移支付!Print_Titles</vt:lpstr>
      <vt:lpstr>全区基收支!Print_Titles</vt:lpstr>
      <vt:lpstr>全收预!Print_Titles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lining</dc:creator>
  <cp:lastModifiedBy>ZhouXingBiao</cp:lastModifiedBy>
  <cp:lastPrinted>2023-12-26T07:42:53Z</cp:lastPrinted>
  <dcterms:created xsi:type="dcterms:W3CDTF">2002-01-30T06:45:55Z</dcterms:created>
  <dcterms:modified xsi:type="dcterms:W3CDTF">2023-12-28T06:39:52Z</dcterms:modified>
</cp:coreProperties>
</file>