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18.0.2\预算共享文件夹\表格类\2023\2023年政府预算公开材料\"/>
    </mc:Choice>
  </mc:AlternateContent>
  <xr:revisionPtr revIDLastSave="0" documentId="13_ncr:1_{AECF4901-ED75-4BA2-8794-16955677D0B0}" xr6:coauthVersionLast="47" xr6:coauthVersionMax="47" xr10:uidLastSave="{00000000-0000-0000-0000-000000000000}"/>
  <bookViews>
    <workbookView xWindow="-108" yWindow="-108" windowWidth="23256" windowHeight="12576" tabRatio="897" firstSheet="5" activeTab="16" xr2:uid="{00000000-000D-0000-FFFF-FFFF00000000}"/>
  </bookViews>
  <sheets>
    <sheet name="全收预" sheetId="19440" r:id="rId1"/>
    <sheet name="全支预" sheetId="19459" r:id="rId2"/>
    <sheet name="全区平衡" sheetId="19442" r:id="rId3"/>
    <sheet name="本级收预" sheetId="257" r:id="rId4"/>
    <sheet name="本级支预" sheetId="19460" r:id="rId5"/>
    <sheet name="本级平衡" sheetId="2826" r:id="rId6"/>
    <sheet name="按经济分类" sheetId="19435" r:id="rId7"/>
    <sheet name="对下转移支付" sheetId="19445" r:id="rId8"/>
    <sheet name="全区基收支" sheetId="19443" r:id="rId9"/>
    <sheet name="本级基金收入" sheetId="11521" r:id="rId10"/>
    <sheet name="本级基金支出" sheetId="19437" r:id="rId11"/>
    <sheet name="本级基金平衡" sheetId="19439" r:id="rId12"/>
    <sheet name="政府性基金转移支付" sheetId="19461" r:id="rId13"/>
    <sheet name="23全区社基收" sheetId="19454" r:id="rId14"/>
    <sheet name="23全区社基支" sheetId="19455" r:id="rId15"/>
    <sheet name="23本级社基收" sheetId="19456" r:id="rId16"/>
    <sheet name="23本级社基支" sheetId="19457" r:id="rId17"/>
  </sheets>
  <definedNames>
    <definedName name="_xlnm._FilterDatabase" localSheetId="4" hidden="1">本级支预!$A$4:$N$1376</definedName>
    <definedName name="_xlnm.Print_Area" localSheetId="15">'23本级社基收'!$A$1:$E$20</definedName>
    <definedName name="_xlnm.Print_Area" localSheetId="16">'23本级社基支'!$A$1:$E$13</definedName>
    <definedName name="_xlnm.Print_Area" localSheetId="13">'23全区社基收'!$A$2:$E$21</definedName>
    <definedName name="_xlnm.Print_Area" localSheetId="14">'23全区社基支'!$A$1:$E$13</definedName>
    <definedName name="_xlnm.Print_Area" localSheetId="6">按经济分类!$A$1:$D$29</definedName>
    <definedName name="_xlnm.Print_Area" localSheetId="11">本级基金平衡!$A$1:$E$10</definedName>
    <definedName name="_xlnm.Print_Area" localSheetId="9">本级基金收入!$A$1:$E$23</definedName>
    <definedName name="_xlnm.Print_Area" localSheetId="10">本级基金支出!$A$1:$F$43</definedName>
    <definedName name="_xlnm.Print_Area" localSheetId="5">本级平衡!$A$1:$E$14</definedName>
    <definedName name="_xlnm.Print_Area" localSheetId="3">本级收预!$A$1:$E$30</definedName>
    <definedName name="_xlnm.Print_Area" localSheetId="4">本级支预!$A$1:$E$1247</definedName>
    <definedName name="_xlnm.Print_Area" localSheetId="7">对下转移支付!$A$1:$G$24</definedName>
    <definedName name="_xlnm.Print_Area" localSheetId="2">全区平衡!$A$1:$D$13</definedName>
    <definedName name="_xlnm.Print_Area" localSheetId="0">全收预!$A$1:$E$32</definedName>
    <definedName name="_xlnm.Print_Area" localSheetId="1">全支预!$A$1:$E$29</definedName>
    <definedName name="_xlnm.Print_Titles" localSheetId="15">'23本级社基收'!$1:$5</definedName>
    <definedName name="_xlnm.Print_Titles" localSheetId="13">'23全区社基收'!$2:$5</definedName>
    <definedName name="_xlnm.Print_Titles" localSheetId="6">按经济分类!$1:$3</definedName>
    <definedName name="_xlnm.Print_Titles" localSheetId="10">本级基金支出!$1:$4</definedName>
    <definedName name="_xlnm.Print_Titles" localSheetId="3">本级收预!$1:$4</definedName>
    <definedName name="_xlnm.Print_Titles" localSheetId="4">本级支预!$1:$4</definedName>
    <definedName name="_xlnm.Print_Titles" localSheetId="7">对下转移支付!$1:$3</definedName>
    <definedName name="_xlnm.Print_Titles" localSheetId="8">全区基收支!$1:$4</definedName>
    <definedName name="_xlnm.Print_Titles" localSheetId="0">全收预!$1:$4</definedName>
  </definedNames>
  <calcPr calcId="191029"/>
</workbook>
</file>

<file path=xl/calcChain.xml><?xml version="1.0" encoding="utf-8"?>
<calcChain xmlns="http://schemas.openxmlformats.org/spreadsheetml/2006/main">
  <c r="E12" i="19457" l="1"/>
  <c r="D12" i="19457"/>
  <c r="E11" i="19457"/>
  <c r="D11" i="19457"/>
  <c r="E10" i="19457"/>
  <c r="D10" i="19457"/>
  <c r="E9" i="19457"/>
  <c r="D9" i="19457"/>
  <c r="D8" i="19457"/>
  <c r="E8" i="19457" s="1"/>
  <c r="D7" i="19457"/>
  <c r="E7" i="19457" s="1"/>
  <c r="E6" i="19457"/>
  <c r="D6" i="19457"/>
  <c r="C5" i="19457"/>
  <c r="B5" i="19457"/>
  <c r="E17" i="19456"/>
  <c r="D17" i="19456"/>
  <c r="E16" i="19456"/>
  <c r="D16" i="19456"/>
  <c r="E15" i="19456"/>
  <c r="D15" i="19456"/>
  <c r="D14" i="19456"/>
  <c r="E14" i="19456" s="1"/>
  <c r="D13" i="19456"/>
  <c r="E13" i="19456" s="1"/>
  <c r="D12" i="19456"/>
  <c r="E12" i="19456" s="1"/>
  <c r="D11" i="19456"/>
  <c r="E11" i="19456" s="1"/>
  <c r="D10" i="19456"/>
  <c r="E10" i="19456" s="1"/>
  <c r="E9" i="19456"/>
  <c r="D9" i="19456"/>
  <c r="E8" i="19456"/>
  <c r="D8" i="19456"/>
  <c r="E7" i="19456"/>
  <c r="D7" i="19456"/>
  <c r="C6" i="19456"/>
  <c r="B6" i="19456"/>
  <c r="E12" i="19455"/>
  <c r="D12" i="19455"/>
  <c r="E11" i="19455"/>
  <c r="D11" i="19455"/>
  <c r="E10" i="19455"/>
  <c r="D10" i="19455"/>
  <c r="E9" i="19455"/>
  <c r="D9" i="19455"/>
  <c r="D8" i="19455"/>
  <c r="E8" i="19455" s="1"/>
  <c r="D7" i="19455"/>
  <c r="E7" i="19455" s="1"/>
  <c r="E6" i="19455"/>
  <c r="D6" i="19455"/>
  <c r="C5" i="19455"/>
  <c r="B5" i="19455"/>
  <c r="E17" i="19454"/>
  <c r="D17" i="19454"/>
  <c r="E16" i="19454"/>
  <c r="D16" i="19454"/>
  <c r="E15" i="19454"/>
  <c r="D15" i="19454"/>
  <c r="D14" i="19454"/>
  <c r="E14" i="19454" s="1"/>
  <c r="D13" i="19454"/>
  <c r="E13" i="19454" s="1"/>
  <c r="D12" i="19454"/>
  <c r="E12" i="19454" s="1"/>
  <c r="D11" i="19454"/>
  <c r="E11" i="19454" s="1"/>
  <c r="D10" i="19454"/>
  <c r="E10" i="19454" s="1"/>
  <c r="E9" i="19454"/>
  <c r="D9" i="19454"/>
  <c r="E8" i="19454"/>
  <c r="D8" i="19454"/>
  <c r="E7" i="19454"/>
  <c r="D7" i="19454"/>
  <c r="C6" i="19454"/>
  <c r="B6" i="19454"/>
  <c r="B4" i="19435"/>
  <c r="D4" i="19435"/>
  <c r="B5" i="19435"/>
  <c r="B16" i="19435"/>
  <c r="B10" i="19439"/>
  <c r="C35" i="19437"/>
  <c r="C34" i="19437" s="1"/>
  <c r="E37" i="19437"/>
  <c r="E38" i="19437"/>
  <c r="D37" i="19437"/>
  <c r="D38" i="19437"/>
  <c r="B5" i="19437"/>
  <c r="B35" i="19437"/>
  <c r="B26" i="19437"/>
  <c r="B22" i="19437"/>
  <c r="B19" i="19437"/>
  <c r="B11" i="19437"/>
  <c r="B6" i="19437"/>
  <c r="C5" i="19460"/>
  <c r="D1240" i="19460"/>
  <c r="D1241" i="19460"/>
  <c r="D1242" i="19460"/>
  <c r="D1243" i="19460"/>
  <c r="D1244" i="19460"/>
  <c r="D1245" i="19460"/>
  <c r="D1246" i="19460"/>
  <c r="D1247" i="19460"/>
  <c r="D1248" i="19460"/>
  <c r="D1249" i="19460"/>
  <c r="C1241" i="19460"/>
  <c r="C1240" i="19460" s="1"/>
  <c r="C1246" i="19460"/>
  <c r="C1237" i="19460"/>
  <c r="C1231" i="19460"/>
  <c r="C1227" i="19460"/>
  <c r="C1214" i="19460"/>
  <c r="C1206" i="19460"/>
  <c r="C1200" i="19460"/>
  <c r="C1189" i="19460"/>
  <c r="C1188" i="19460"/>
  <c r="C1175" i="19460"/>
  <c r="C1169" i="19460"/>
  <c r="C1163" i="19460"/>
  <c r="C1145" i="19460"/>
  <c r="C1144" i="19460" s="1"/>
  <c r="C1140" i="19460"/>
  <c r="C1136" i="19460"/>
  <c r="C1125" i="19460"/>
  <c r="C1124" i="19460" s="1"/>
  <c r="C1108" i="19460"/>
  <c r="C1081" i="19460"/>
  <c r="C1080" i="19460"/>
  <c r="C1070" i="19460"/>
  <c r="C1067" i="19460"/>
  <c r="C1064" i="19460"/>
  <c r="C1058" i="19460"/>
  <c r="C1048" i="19460"/>
  <c r="C1041" i="19460"/>
  <c r="C1040" i="19460" s="1"/>
  <c r="C1037" i="19460"/>
  <c r="C1031" i="19460"/>
  <c r="C1021" i="19460"/>
  <c r="C1020" i="19460" s="1"/>
  <c r="C1014" i="19460"/>
  <c r="C1006" i="19460"/>
  <c r="C999" i="19460"/>
  <c r="C988" i="19460"/>
  <c r="C983" i="19460"/>
  <c r="C967" i="19460"/>
  <c r="C957" i="19460"/>
  <c r="C956" i="19460" s="1"/>
  <c r="C953" i="19460"/>
  <c r="C948" i="19460"/>
  <c r="C941" i="19460"/>
  <c r="C931" i="19460"/>
  <c r="C921" i="19460"/>
  <c r="C899" i="19460"/>
  <c r="C898" i="19460"/>
  <c r="C895" i="19460"/>
  <c r="C892" i="19460"/>
  <c r="C886" i="19460"/>
  <c r="C879" i="19460"/>
  <c r="C868" i="19460"/>
  <c r="C867" i="19460"/>
  <c r="C859" i="19460"/>
  <c r="C840" i="19460"/>
  <c r="C818" i="19460"/>
  <c r="C792" i="19460"/>
  <c r="C791" i="19460" s="1"/>
  <c r="C785" i="19460"/>
  <c r="C773" i="19460"/>
  <c r="C772" i="19460"/>
  <c r="C760" i="19460"/>
  <c r="C752" i="19460"/>
  <c r="C747" i="19460"/>
  <c r="C744" i="19460"/>
  <c r="C738" i="19460"/>
  <c r="C731" i="19460"/>
  <c r="C724" i="19460"/>
  <c r="C715" i="19460"/>
  <c r="C711" i="19460"/>
  <c r="C701" i="19460"/>
  <c r="C700" i="19460" s="1"/>
  <c r="C689" i="19460"/>
  <c r="C686" i="19460"/>
  <c r="C682" i="19460"/>
  <c r="C678" i="19460"/>
  <c r="C674" i="19460"/>
  <c r="C673" i="19460" s="1"/>
  <c r="C629" i="19460" s="1"/>
  <c r="C669" i="19460"/>
  <c r="C666" i="19460"/>
  <c r="C654" i="19460"/>
  <c r="C650" i="19460"/>
  <c r="C635" i="19460"/>
  <c r="C630" i="19460"/>
  <c r="C625" i="19460"/>
  <c r="C617" i="19460"/>
  <c r="C613" i="19460"/>
  <c r="C609" i="19460"/>
  <c r="C606" i="19460"/>
  <c r="C603" i="19460"/>
  <c r="C600" i="19460"/>
  <c r="C597" i="19460"/>
  <c r="C594" i="19460"/>
  <c r="C589" i="19460"/>
  <c r="C580" i="19460"/>
  <c r="C572" i="19460"/>
  <c r="C565" i="19460"/>
  <c r="C556" i="19460"/>
  <c r="C546" i="19460"/>
  <c r="C542" i="19460"/>
  <c r="C533" i="19460"/>
  <c r="C531" i="19460"/>
  <c r="C523" i="19460"/>
  <c r="C504" i="19460"/>
  <c r="C503" i="19460" s="1"/>
  <c r="C499" i="19460"/>
  <c r="C491" i="19460"/>
  <c r="C482" i="19460"/>
  <c r="C471" i="19460"/>
  <c r="C463" i="19460"/>
  <c r="C447" i="19460"/>
  <c r="C446" i="19460"/>
  <c r="C441" i="19460"/>
  <c r="C437" i="19460"/>
  <c r="C433" i="19460"/>
  <c r="C426" i="19460"/>
  <c r="C421" i="19460"/>
  <c r="C416" i="19460"/>
  <c r="C411" i="19460"/>
  <c r="C405" i="19460"/>
  <c r="C396" i="19460"/>
  <c r="C391" i="19460"/>
  <c r="C390" i="19460" s="1"/>
  <c r="C382" i="19460"/>
  <c r="C376" i="19460"/>
  <c r="C372" i="19460"/>
  <c r="C368" i="19460"/>
  <c r="C364" i="19460"/>
  <c r="C358" i="19460"/>
  <c r="C352" i="19460"/>
  <c r="C345" i="19460"/>
  <c r="C340" i="19460"/>
  <c r="C339" i="19460" s="1"/>
  <c r="C336" i="19460"/>
  <c r="C330" i="19460"/>
  <c r="C322" i="19460"/>
  <c r="C312" i="19460"/>
  <c r="C302" i="19460"/>
  <c r="C288" i="19460"/>
  <c r="C279" i="19460"/>
  <c r="C271" i="19460"/>
  <c r="C264" i="19460"/>
  <c r="C254" i="19460"/>
  <c r="C253" i="19460"/>
  <c r="C250" i="19460"/>
  <c r="C249" i="19460"/>
  <c r="C240" i="19460"/>
  <c r="C239" i="19460"/>
  <c r="C235" i="19460"/>
  <c r="C232" i="19460"/>
  <c r="C217" i="19460"/>
  <c r="C210" i="19460"/>
  <c r="C204" i="19460"/>
  <c r="C198" i="19460"/>
  <c r="C190" i="19460"/>
  <c r="C183" i="19460"/>
  <c r="C176" i="19460"/>
  <c r="C169" i="19460"/>
  <c r="C162" i="19460"/>
  <c r="C155" i="19460"/>
  <c r="C149" i="19460"/>
  <c r="C141" i="19460"/>
  <c r="C134" i="19460"/>
  <c r="C122" i="19460"/>
  <c r="C111" i="19460"/>
  <c r="C102" i="19460"/>
  <c r="C89" i="19460"/>
  <c r="C80" i="19460"/>
  <c r="C72" i="19460"/>
  <c r="C61" i="19460"/>
  <c r="C50" i="19460"/>
  <c r="C39" i="19460"/>
  <c r="C28" i="19460"/>
  <c r="C19" i="19460"/>
  <c r="C7" i="19460"/>
  <c r="C6" i="19460"/>
  <c r="B426" i="19460"/>
  <c r="B23" i="19440"/>
  <c r="D5" i="19457" l="1"/>
  <c r="E5" i="19457" s="1"/>
  <c r="D6" i="19456"/>
  <c r="E6" i="19456" s="1"/>
  <c r="D5" i="19455"/>
  <c r="E5" i="19455" s="1"/>
  <c r="D6" i="19454"/>
  <c r="E6" i="19454" s="1"/>
  <c r="H5" i="19461"/>
  <c r="G5" i="19461"/>
  <c r="F5" i="19461"/>
  <c r="E5" i="19461"/>
  <c r="D5" i="19461"/>
  <c r="C5" i="19461"/>
  <c r="B5" i="19461"/>
  <c r="D10" i="19439" l="1"/>
  <c r="D40" i="19437"/>
  <c r="E40" i="19437" s="1"/>
  <c r="C39" i="19437"/>
  <c r="B39" i="19437"/>
  <c r="D36" i="19437"/>
  <c r="E36" i="19437" s="1"/>
  <c r="B34" i="19437"/>
  <c r="E33" i="19437"/>
  <c r="D33" i="19437"/>
  <c r="D32" i="19437"/>
  <c r="E32" i="19437" s="1"/>
  <c r="E31" i="19437"/>
  <c r="D31" i="19437"/>
  <c r="E30" i="19437"/>
  <c r="D30" i="19437"/>
  <c r="E29" i="19437"/>
  <c r="D29" i="19437"/>
  <c r="C28" i="19437"/>
  <c r="C25" i="19437" s="1"/>
  <c r="B28" i="19437"/>
  <c r="D24" i="19437"/>
  <c r="E24" i="19437" s="1"/>
  <c r="D23" i="19437"/>
  <c r="E23" i="19437" s="1"/>
  <c r="D22" i="19437"/>
  <c r="E22" i="19437" s="1"/>
  <c r="E21" i="19437"/>
  <c r="D21" i="19437"/>
  <c r="E20" i="19437"/>
  <c r="D20" i="19437"/>
  <c r="C19" i="19437"/>
  <c r="E19" i="19437"/>
  <c r="E18" i="19437"/>
  <c r="D18" i="19437"/>
  <c r="C17" i="19437"/>
  <c r="B17" i="19437"/>
  <c r="E17" i="19437" s="1"/>
  <c r="D16" i="19437"/>
  <c r="E16" i="19437" s="1"/>
  <c r="E15" i="19437"/>
  <c r="D15" i="19437"/>
  <c r="E14" i="19437"/>
  <c r="D14" i="19437"/>
  <c r="E13" i="19437"/>
  <c r="D13" i="19437"/>
  <c r="E12" i="19437"/>
  <c r="D12" i="19437"/>
  <c r="C11" i="19437"/>
  <c r="D9" i="19437"/>
  <c r="E9" i="19437" s="1"/>
  <c r="B8" i="19437"/>
  <c r="E23" i="11521"/>
  <c r="D23" i="11521"/>
  <c r="E22" i="11521"/>
  <c r="D22" i="11521"/>
  <c r="E21" i="11521"/>
  <c r="D21" i="11521"/>
  <c r="E20" i="11521"/>
  <c r="D20" i="11521"/>
  <c r="E19" i="11521"/>
  <c r="D19" i="11521"/>
  <c r="C18" i="11521"/>
  <c r="B18" i="11521"/>
  <c r="E18" i="11521" s="1"/>
  <c r="D17" i="11521"/>
  <c r="E17" i="11521" s="1"/>
  <c r="D16" i="11521"/>
  <c r="E16" i="11521" s="1"/>
  <c r="E15" i="11521"/>
  <c r="D15" i="11521"/>
  <c r="E14" i="11521"/>
  <c r="D14" i="11521"/>
  <c r="C13" i="11521"/>
  <c r="B13" i="11521"/>
  <c r="D12" i="11521"/>
  <c r="E12" i="11521" s="1"/>
  <c r="E11" i="11521"/>
  <c r="D11" i="11521"/>
  <c r="E10" i="11521"/>
  <c r="D10" i="11521"/>
  <c r="E9" i="11521"/>
  <c r="D9" i="11521"/>
  <c r="E8" i="11521"/>
  <c r="D8" i="11521"/>
  <c r="E7" i="11521"/>
  <c r="D7" i="11521"/>
  <c r="E6" i="11521"/>
  <c r="D6" i="11521"/>
  <c r="C5" i="11521"/>
  <c r="D20" i="19443"/>
  <c r="B20" i="19443"/>
  <c r="D19" i="19443"/>
  <c r="B19" i="19443"/>
  <c r="D5" i="19443"/>
  <c r="B5" i="19443"/>
  <c r="B46" i="19445"/>
  <c r="B45" i="19445"/>
  <c r="B44" i="19445"/>
  <c r="B43" i="19445"/>
  <c r="B42" i="19445"/>
  <c r="B41" i="19445"/>
  <c r="B40" i="19445"/>
  <c r="B39" i="19445"/>
  <c r="B38" i="19445"/>
  <c r="B37" i="19445"/>
  <c r="B36" i="19445"/>
  <c r="B35" i="19445"/>
  <c r="B34" i="19445"/>
  <c r="B33" i="19445"/>
  <c r="B32" i="19445"/>
  <c r="B31" i="19445"/>
  <c r="B30" i="19445"/>
  <c r="B29" i="19445"/>
  <c r="B28" i="19445"/>
  <c r="B27" i="19445"/>
  <c r="B26" i="19445"/>
  <c r="B25" i="19445"/>
  <c r="B24" i="19445"/>
  <c r="B23" i="19445"/>
  <c r="B22" i="19445"/>
  <c r="B21" i="19445"/>
  <c r="B20" i="19445"/>
  <c r="B19" i="19445"/>
  <c r="B18" i="19445"/>
  <c r="B17" i="19445"/>
  <c r="B16" i="19445"/>
  <c r="B15" i="19445"/>
  <c r="B14" i="19445"/>
  <c r="B13" i="19445"/>
  <c r="G12" i="19445"/>
  <c r="G10" i="19445" s="1"/>
  <c r="G9" i="19445" s="1"/>
  <c r="F12" i="19445"/>
  <c r="F10" i="19445" s="1"/>
  <c r="F9" i="19445" s="1"/>
  <c r="F4" i="19445" s="1"/>
  <c r="E12" i="19445"/>
  <c r="E10" i="19445" s="1"/>
  <c r="E9" i="19445" s="1"/>
  <c r="D12" i="19445"/>
  <c r="C12" i="19445"/>
  <c r="B11" i="19445"/>
  <c r="D10" i="19445"/>
  <c r="D9" i="19445" s="1"/>
  <c r="D4" i="19445" s="1"/>
  <c r="B8" i="19445"/>
  <c r="B7" i="19445"/>
  <c r="B6" i="19445"/>
  <c r="G5" i="19445"/>
  <c r="F5" i="19445"/>
  <c r="E5" i="19445"/>
  <c r="D5" i="19445"/>
  <c r="C5" i="19445"/>
  <c r="B5" i="19445" s="1"/>
  <c r="F1249" i="19460"/>
  <c r="E1249" i="19460"/>
  <c r="F1248" i="19460"/>
  <c r="E1248" i="19460"/>
  <c r="F1247" i="19460"/>
  <c r="E1247" i="19460"/>
  <c r="B1246" i="19460"/>
  <c r="F1245" i="19460"/>
  <c r="E1245" i="19460"/>
  <c r="F1244" i="19460"/>
  <c r="E1244" i="19460"/>
  <c r="F1243" i="19460"/>
  <c r="E1243" i="19460"/>
  <c r="F1242" i="19460"/>
  <c r="E1242" i="19460"/>
  <c r="B1241" i="19460"/>
  <c r="B1240" i="19460" s="1"/>
  <c r="F1239" i="19460"/>
  <c r="D1239" i="19460"/>
  <c r="E1239" i="19460" s="1"/>
  <c r="F1238" i="19460"/>
  <c r="E1238" i="19460"/>
  <c r="D1238" i="19460"/>
  <c r="B1237" i="19460"/>
  <c r="F1236" i="19460"/>
  <c r="E1236" i="19460"/>
  <c r="D1236" i="19460"/>
  <c r="F1235" i="19460"/>
  <c r="D1235" i="19460"/>
  <c r="E1235" i="19460" s="1"/>
  <c r="F1234" i="19460"/>
  <c r="E1234" i="19460"/>
  <c r="D1234" i="19460"/>
  <c r="F1233" i="19460"/>
  <c r="E1233" i="19460"/>
  <c r="D1233" i="19460"/>
  <c r="F1232" i="19460"/>
  <c r="D1232" i="19460"/>
  <c r="E1232" i="19460" s="1"/>
  <c r="B1231" i="19460"/>
  <c r="F1230" i="19460"/>
  <c r="D1230" i="19460"/>
  <c r="E1230" i="19460" s="1"/>
  <c r="F1229" i="19460"/>
  <c r="E1229" i="19460"/>
  <c r="D1229" i="19460"/>
  <c r="F1228" i="19460"/>
  <c r="E1228" i="19460"/>
  <c r="D1228" i="19460"/>
  <c r="B1227" i="19460"/>
  <c r="F1226" i="19460"/>
  <c r="E1226" i="19460"/>
  <c r="D1226" i="19460"/>
  <c r="F1225" i="19460"/>
  <c r="E1225" i="19460"/>
  <c r="D1225" i="19460"/>
  <c r="F1224" i="19460"/>
  <c r="E1224" i="19460"/>
  <c r="D1224" i="19460"/>
  <c r="F1223" i="19460"/>
  <c r="E1223" i="19460"/>
  <c r="D1223" i="19460"/>
  <c r="F1222" i="19460"/>
  <c r="E1222" i="19460"/>
  <c r="D1222" i="19460"/>
  <c r="F1221" i="19460"/>
  <c r="E1221" i="19460"/>
  <c r="D1221" i="19460"/>
  <c r="F1220" i="19460"/>
  <c r="E1220" i="19460"/>
  <c r="D1220" i="19460"/>
  <c r="F1219" i="19460"/>
  <c r="E1219" i="19460"/>
  <c r="D1219" i="19460"/>
  <c r="F1218" i="19460"/>
  <c r="E1218" i="19460"/>
  <c r="D1218" i="19460"/>
  <c r="F1217" i="19460"/>
  <c r="E1217" i="19460"/>
  <c r="D1217" i="19460"/>
  <c r="F1216" i="19460"/>
  <c r="E1216" i="19460"/>
  <c r="D1216" i="19460"/>
  <c r="F1215" i="19460"/>
  <c r="E1215" i="19460"/>
  <c r="D1215" i="19460"/>
  <c r="B1214" i="19460"/>
  <c r="E1214" i="19460" s="1"/>
  <c r="F1213" i="19460"/>
  <c r="E1213" i="19460"/>
  <c r="D1213" i="19460"/>
  <c r="F1212" i="19460"/>
  <c r="E1212" i="19460"/>
  <c r="D1212" i="19460"/>
  <c r="F1211" i="19460"/>
  <c r="E1211" i="19460"/>
  <c r="D1211" i="19460"/>
  <c r="F1210" i="19460"/>
  <c r="E1210" i="19460"/>
  <c r="D1210" i="19460"/>
  <c r="F1209" i="19460"/>
  <c r="E1209" i="19460"/>
  <c r="D1209" i="19460"/>
  <c r="F1208" i="19460"/>
  <c r="E1208" i="19460"/>
  <c r="D1208" i="19460"/>
  <c r="F1207" i="19460"/>
  <c r="E1207" i="19460"/>
  <c r="D1207" i="19460"/>
  <c r="B1206" i="19460"/>
  <c r="F1205" i="19460"/>
  <c r="E1205" i="19460"/>
  <c r="D1205" i="19460"/>
  <c r="F1204" i="19460"/>
  <c r="E1204" i="19460"/>
  <c r="D1204" i="19460"/>
  <c r="F1203" i="19460"/>
  <c r="E1203" i="19460"/>
  <c r="D1203" i="19460"/>
  <c r="F1202" i="19460"/>
  <c r="D1202" i="19460"/>
  <c r="E1202" i="19460" s="1"/>
  <c r="F1201" i="19460"/>
  <c r="D1201" i="19460"/>
  <c r="E1201" i="19460" s="1"/>
  <c r="B1200" i="19460"/>
  <c r="F1199" i="19460"/>
  <c r="D1199" i="19460"/>
  <c r="E1199" i="19460" s="1"/>
  <c r="F1198" i="19460"/>
  <c r="D1198" i="19460"/>
  <c r="E1198" i="19460" s="1"/>
  <c r="F1197" i="19460"/>
  <c r="E1197" i="19460"/>
  <c r="D1197" i="19460"/>
  <c r="F1196" i="19460"/>
  <c r="E1196" i="19460"/>
  <c r="D1196" i="19460"/>
  <c r="F1195" i="19460"/>
  <c r="E1195" i="19460"/>
  <c r="D1195" i="19460"/>
  <c r="F1194" i="19460"/>
  <c r="E1194" i="19460"/>
  <c r="D1194" i="19460"/>
  <c r="F1193" i="19460"/>
  <c r="D1193" i="19460"/>
  <c r="E1193" i="19460" s="1"/>
  <c r="F1192" i="19460"/>
  <c r="E1192" i="19460"/>
  <c r="D1192" i="19460"/>
  <c r="F1191" i="19460"/>
  <c r="D1191" i="19460"/>
  <c r="E1191" i="19460" s="1"/>
  <c r="F1190" i="19460"/>
  <c r="D1190" i="19460"/>
  <c r="E1190" i="19460" s="1"/>
  <c r="B1189" i="19460"/>
  <c r="F1187" i="19460"/>
  <c r="E1187" i="19460"/>
  <c r="D1187" i="19460"/>
  <c r="F1186" i="19460"/>
  <c r="E1186" i="19460"/>
  <c r="D1186" i="19460"/>
  <c r="F1185" i="19460"/>
  <c r="E1185" i="19460"/>
  <c r="D1185" i="19460"/>
  <c r="F1184" i="19460"/>
  <c r="E1184" i="19460"/>
  <c r="D1184" i="19460"/>
  <c r="F1183" i="19460"/>
  <c r="E1183" i="19460"/>
  <c r="D1183" i="19460"/>
  <c r="F1182" i="19460"/>
  <c r="E1182" i="19460"/>
  <c r="D1182" i="19460"/>
  <c r="F1181" i="19460"/>
  <c r="E1181" i="19460"/>
  <c r="D1181" i="19460"/>
  <c r="F1180" i="19460"/>
  <c r="E1180" i="19460"/>
  <c r="D1180" i="19460"/>
  <c r="F1179" i="19460"/>
  <c r="E1179" i="19460"/>
  <c r="D1179" i="19460"/>
  <c r="F1178" i="19460"/>
  <c r="E1178" i="19460"/>
  <c r="D1178" i="19460"/>
  <c r="F1177" i="19460"/>
  <c r="E1177" i="19460"/>
  <c r="D1177" i="19460"/>
  <c r="F1176" i="19460"/>
  <c r="E1176" i="19460"/>
  <c r="D1176" i="19460"/>
  <c r="B1175" i="19460"/>
  <c r="E1175" i="19460" s="1"/>
  <c r="F1174" i="19460"/>
  <c r="E1174" i="19460"/>
  <c r="D1174" i="19460"/>
  <c r="F1173" i="19460"/>
  <c r="E1173" i="19460"/>
  <c r="D1173" i="19460"/>
  <c r="F1172" i="19460"/>
  <c r="E1172" i="19460"/>
  <c r="D1172" i="19460"/>
  <c r="F1171" i="19460"/>
  <c r="E1171" i="19460"/>
  <c r="D1171" i="19460"/>
  <c r="F1170" i="19460"/>
  <c r="E1170" i="19460"/>
  <c r="D1170" i="19460"/>
  <c r="D1169" i="19460"/>
  <c r="B1169" i="19460"/>
  <c r="E1169" i="19460" s="1"/>
  <c r="F1168" i="19460"/>
  <c r="E1168" i="19460"/>
  <c r="D1168" i="19460"/>
  <c r="F1167" i="19460"/>
  <c r="E1167" i="19460"/>
  <c r="D1167" i="19460"/>
  <c r="F1166" i="19460"/>
  <c r="E1166" i="19460"/>
  <c r="D1166" i="19460"/>
  <c r="F1165" i="19460"/>
  <c r="E1165" i="19460"/>
  <c r="D1165" i="19460"/>
  <c r="F1164" i="19460"/>
  <c r="E1164" i="19460"/>
  <c r="D1164" i="19460"/>
  <c r="B1163" i="19460"/>
  <c r="E1163" i="19460" s="1"/>
  <c r="F1162" i="19460"/>
  <c r="E1162" i="19460"/>
  <c r="D1162" i="19460"/>
  <c r="F1161" i="19460"/>
  <c r="E1161" i="19460"/>
  <c r="D1161" i="19460"/>
  <c r="F1160" i="19460"/>
  <c r="E1160" i="19460"/>
  <c r="D1160" i="19460"/>
  <c r="F1159" i="19460"/>
  <c r="E1159" i="19460"/>
  <c r="D1159" i="19460"/>
  <c r="F1158" i="19460"/>
  <c r="E1158" i="19460"/>
  <c r="D1158" i="19460"/>
  <c r="F1157" i="19460"/>
  <c r="E1157" i="19460"/>
  <c r="D1157" i="19460"/>
  <c r="F1156" i="19460"/>
  <c r="E1156" i="19460"/>
  <c r="D1156" i="19460"/>
  <c r="F1155" i="19460"/>
  <c r="E1155" i="19460"/>
  <c r="D1155" i="19460"/>
  <c r="F1154" i="19460"/>
  <c r="E1154" i="19460"/>
  <c r="D1154" i="19460"/>
  <c r="F1153" i="19460"/>
  <c r="E1153" i="19460"/>
  <c r="D1153" i="19460"/>
  <c r="F1152" i="19460"/>
  <c r="E1152" i="19460"/>
  <c r="D1152" i="19460"/>
  <c r="F1151" i="19460"/>
  <c r="E1151" i="19460"/>
  <c r="D1151" i="19460"/>
  <c r="F1150" i="19460"/>
  <c r="E1150" i="19460"/>
  <c r="D1150" i="19460"/>
  <c r="F1149" i="19460"/>
  <c r="E1149" i="19460"/>
  <c r="D1149" i="19460"/>
  <c r="F1148" i="19460"/>
  <c r="E1148" i="19460"/>
  <c r="D1148" i="19460"/>
  <c r="F1147" i="19460"/>
  <c r="E1147" i="19460"/>
  <c r="D1147" i="19460"/>
  <c r="F1146" i="19460"/>
  <c r="E1146" i="19460"/>
  <c r="D1146" i="19460"/>
  <c r="B1145" i="19460"/>
  <c r="E1145" i="19460" s="1"/>
  <c r="B1144" i="19460"/>
  <c r="E1144" i="19460" s="1"/>
  <c r="F1143" i="19460"/>
  <c r="E1143" i="19460"/>
  <c r="D1143" i="19460"/>
  <c r="F1142" i="19460"/>
  <c r="E1142" i="19460"/>
  <c r="D1142" i="19460"/>
  <c r="F1141" i="19460"/>
  <c r="E1141" i="19460"/>
  <c r="D1141" i="19460"/>
  <c r="B1140" i="19460"/>
  <c r="E1140" i="19460" s="1"/>
  <c r="F1139" i="19460"/>
  <c r="E1139" i="19460"/>
  <c r="D1139" i="19460"/>
  <c r="F1138" i="19460"/>
  <c r="E1138" i="19460"/>
  <c r="D1138" i="19460"/>
  <c r="F1137" i="19460"/>
  <c r="D1137" i="19460"/>
  <c r="E1137" i="19460" s="1"/>
  <c r="B1136" i="19460"/>
  <c r="F1135" i="19460"/>
  <c r="E1135" i="19460"/>
  <c r="D1135" i="19460"/>
  <c r="F1134" i="19460"/>
  <c r="E1134" i="19460"/>
  <c r="D1134" i="19460"/>
  <c r="F1133" i="19460"/>
  <c r="D1133" i="19460"/>
  <c r="E1133" i="19460" s="1"/>
  <c r="F1132" i="19460"/>
  <c r="D1132" i="19460"/>
  <c r="E1132" i="19460" s="1"/>
  <c r="F1131" i="19460"/>
  <c r="E1131" i="19460"/>
  <c r="D1131" i="19460"/>
  <c r="F1130" i="19460"/>
  <c r="D1130" i="19460"/>
  <c r="E1130" i="19460" s="1"/>
  <c r="F1129" i="19460"/>
  <c r="E1129" i="19460"/>
  <c r="D1129" i="19460"/>
  <c r="F1128" i="19460"/>
  <c r="E1128" i="19460"/>
  <c r="D1128" i="19460"/>
  <c r="F1127" i="19460"/>
  <c r="E1127" i="19460"/>
  <c r="D1127" i="19460"/>
  <c r="F1126" i="19460"/>
  <c r="E1126" i="19460"/>
  <c r="D1126" i="19460"/>
  <c r="B1125" i="19460"/>
  <c r="F1125" i="19460" s="1"/>
  <c r="F1123" i="19460"/>
  <c r="E1123" i="19460"/>
  <c r="D1123" i="19460"/>
  <c r="F1122" i="19460"/>
  <c r="E1122" i="19460"/>
  <c r="D1122" i="19460"/>
  <c r="F1121" i="19460"/>
  <c r="E1121" i="19460"/>
  <c r="D1121" i="19460"/>
  <c r="F1120" i="19460"/>
  <c r="E1120" i="19460"/>
  <c r="D1120" i="19460"/>
  <c r="F1119" i="19460"/>
  <c r="E1119" i="19460"/>
  <c r="D1119" i="19460"/>
  <c r="F1118" i="19460"/>
  <c r="E1118" i="19460"/>
  <c r="D1118" i="19460"/>
  <c r="F1117" i="19460"/>
  <c r="E1117" i="19460"/>
  <c r="D1117" i="19460"/>
  <c r="F1116" i="19460"/>
  <c r="E1116" i="19460"/>
  <c r="D1116" i="19460"/>
  <c r="F1115" i="19460"/>
  <c r="E1115" i="19460"/>
  <c r="D1115" i="19460"/>
  <c r="F1114" i="19460"/>
  <c r="E1114" i="19460"/>
  <c r="D1114" i="19460"/>
  <c r="F1113" i="19460"/>
  <c r="E1113" i="19460"/>
  <c r="D1113" i="19460"/>
  <c r="F1112" i="19460"/>
  <c r="E1112" i="19460"/>
  <c r="D1112" i="19460"/>
  <c r="F1111" i="19460"/>
  <c r="E1111" i="19460"/>
  <c r="D1111" i="19460"/>
  <c r="F1110" i="19460"/>
  <c r="E1110" i="19460"/>
  <c r="D1110" i="19460"/>
  <c r="F1109" i="19460"/>
  <c r="E1109" i="19460"/>
  <c r="D1109" i="19460"/>
  <c r="B1108" i="19460"/>
  <c r="F1107" i="19460"/>
  <c r="D1107" i="19460"/>
  <c r="E1107" i="19460" s="1"/>
  <c r="F1106" i="19460"/>
  <c r="D1106" i="19460"/>
  <c r="E1106" i="19460" s="1"/>
  <c r="F1105" i="19460"/>
  <c r="E1105" i="19460"/>
  <c r="D1105" i="19460"/>
  <c r="F1104" i="19460"/>
  <c r="E1104" i="19460"/>
  <c r="D1104" i="19460"/>
  <c r="F1103" i="19460"/>
  <c r="E1103" i="19460"/>
  <c r="D1103" i="19460"/>
  <c r="F1102" i="19460"/>
  <c r="E1102" i="19460"/>
  <c r="D1102" i="19460"/>
  <c r="F1101" i="19460"/>
  <c r="E1101" i="19460"/>
  <c r="D1101" i="19460"/>
  <c r="F1100" i="19460"/>
  <c r="E1100" i="19460"/>
  <c r="D1100" i="19460"/>
  <c r="F1099" i="19460"/>
  <c r="E1099" i="19460"/>
  <c r="D1099" i="19460"/>
  <c r="F1098" i="19460"/>
  <c r="E1098" i="19460"/>
  <c r="D1098" i="19460"/>
  <c r="F1097" i="19460"/>
  <c r="E1097" i="19460"/>
  <c r="D1097" i="19460"/>
  <c r="F1096" i="19460"/>
  <c r="E1096" i="19460"/>
  <c r="D1096" i="19460"/>
  <c r="F1095" i="19460"/>
  <c r="E1095" i="19460"/>
  <c r="D1095" i="19460"/>
  <c r="F1094" i="19460"/>
  <c r="E1094" i="19460"/>
  <c r="D1094" i="19460"/>
  <c r="F1093" i="19460"/>
  <c r="E1093" i="19460"/>
  <c r="D1093" i="19460"/>
  <c r="F1092" i="19460"/>
  <c r="E1092" i="19460"/>
  <c r="D1092" i="19460"/>
  <c r="F1091" i="19460"/>
  <c r="E1091" i="19460"/>
  <c r="D1091" i="19460"/>
  <c r="F1090" i="19460"/>
  <c r="E1090" i="19460"/>
  <c r="D1090" i="19460"/>
  <c r="F1089" i="19460"/>
  <c r="E1089" i="19460"/>
  <c r="D1089" i="19460"/>
  <c r="F1088" i="19460"/>
  <c r="E1088" i="19460"/>
  <c r="D1088" i="19460"/>
  <c r="F1087" i="19460"/>
  <c r="E1087" i="19460"/>
  <c r="D1087" i="19460"/>
  <c r="F1086" i="19460"/>
  <c r="E1086" i="19460"/>
  <c r="D1086" i="19460"/>
  <c r="F1085" i="19460"/>
  <c r="E1085" i="19460"/>
  <c r="D1085" i="19460"/>
  <c r="F1084" i="19460"/>
  <c r="E1084" i="19460"/>
  <c r="D1084" i="19460"/>
  <c r="F1083" i="19460"/>
  <c r="D1083" i="19460"/>
  <c r="E1083" i="19460" s="1"/>
  <c r="F1082" i="19460"/>
  <c r="D1082" i="19460"/>
  <c r="E1082" i="19460" s="1"/>
  <c r="B1081" i="19460"/>
  <c r="B1080" i="19460" s="1"/>
  <c r="F1079" i="19460"/>
  <c r="E1079" i="19460"/>
  <c r="D1079" i="19460"/>
  <c r="F1078" i="19460"/>
  <c r="E1078" i="19460"/>
  <c r="D1078" i="19460"/>
  <c r="F1077" i="19460"/>
  <c r="E1077" i="19460"/>
  <c r="D1077" i="19460"/>
  <c r="F1076" i="19460"/>
  <c r="E1076" i="19460"/>
  <c r="D1076" i="19460"/>
  <c r="F1075" i="19460"/>
  <c r="E1075" i="19460"/>
  <c r="D1075" i="19460"/>
  <c r="F1074" i="19460"/>
  <c r="E1074" i="19460"/>
  <c r="D1074" i="19460"/>
  <c r="F1073" i="19460"/>
  <c r="E1073" i="19460"/>
  <c r="D1073" i="19460"/>
  <c r="F1072" i="19460"/>
  <c r="E1072" i="19460"/>
  <c r="D1072" i="19460"/>
  <c r="F1071" i="19460"/>
  <c r="E1071" i="19460"/>
  <c r="D1071" i="19460"/>
  <c r="B1070" i="19460"/>
  <c r="E1070" i="19460" s="1"/>
  <c r="F1069" i="19460"/>
  <c r="E1069" i="19460"/>
  <c r="D1069" i="19460"/>
  <c r="F1068" i="19460"/>
  <c r="E1068" i="19460"/>
  <c r="D1068" i="19460"/>
  <c r="B1067" i="19460"/>
  <c r="F1066" i="19460"/>
  <c r="E1066" i="19460"/>
  <c r="D1066" i="19460"/>
  <c r="F1065" i="19460"/>
  <c r="E1065" i="19460"/>
  <c r="D1065" i="19460"/>
  <c r="B1064" i="19460"/>
  <c r="F1063" i="19460"/>
  <c r="E1063" i="19460"/>
  <c r="D1063" i="19460"/>
  <c r="F1062" i="19460"/>
  <c r="E1062" i="19460"/>
  <c r="D1062" i="19460"/>
  <c r="F1061" i="19460"/>
  <c r="E1061" i="19460"/>
  <c r="D1061" i="19460"/>
  <c r="F1060" i="19460"/>
  <c r="E1060" i="19460"/>
  <c r="D1060" i="19460"/>
  <c r="F1059" i="19460"/>
  <c r="E1059" i="19460"/>
  <c r="D1059" i="19460"/>
  <c r="B1058" i="19460"/>
  <c r="E1058" i="19460" s="1"/>
  <c r="F1057" i="19460"/>
  <c r="E1057" i="19460"/>
  <c r="D1057" i="19460"/>
  <c r="F1056" i="19460"/>
  <c r="E1056" i="19460"/>
  <c r="D1056" i="19460"/>
  <c r="F1055" i="19460"/>
  <c r="E1055" i="19460"/>
  <c r="D1055" i="19460"/>
  <c r="F1054" i="19460"/>
  <c r="E1054" i="19460"/>
  <c r="D1054" i="19460"/>
  <c r="F1053" i="19460"/>
  <c r="E1053" i="19460"/>
  <c r="D1053" i="19460"/>
  <c r="F1052" i="19460"/>
  <c r="E1052" i="19460"/>
  <c r="D1052" i="19460"/>
  <c r="F1051" i="19460"/>
  <c r="E1051" i="19460"/>
  <c r="D1051" i="19460"/>
  <c r="F1050" i="19460"/>
  <c r="E1050" i="19460"/>
  <c r="D1050" i="19460"/>
  <c r="F1049" i="19460"/>
  <c r="E1049" i="19460"/>
  <c r="D1049" i="19460"/>
  <c r="B1048" i="19460"/>
  <c r="F1047" i="19460"/>
  <c r="E1047" i="19460"/>
  <c r="D1047" i="19460"/>
  <c r="F1046" i="19460"/>
  <c r="E1046" i="19460"/>
  <c r="D1046" i="19460"/>
  <c r="F1045" i="19460"/>
  <c r="E1045" i="19460"/>
  <c r="D1045" i="19460"/>
  <c r="F1044" i="19460"/>
  <c r="E1044" i="19460"/>
  <c r="D1044" i="19460"/>
  <c r="F1043" i="19460"/>
  <c r="E1043" i="19460"/>
  <c r="D1043" i="19460"/>
  <c r="F1042" i="19460"/>
  <c r="E1042" i="19460"/>
  <c r="D1042" i="19460"/>
  <c r="B1041" i="19460"/>
  <c r="E1041" i="19460" s="1"/>
  <c r="F1039" i="19460"/>
  <c r="E1039" i="19460"/>
  <c r="D1039" i="19460"/>
  <c r="F1038" i="19460"/>
  <c r="E1038" i="19460"/>
  <c r="D1038" i="19460"/>
  <c r="B1037" i="19460"/>
  <c r="E1037" i="19460" s="1"/>
  <c r="F1036" i="19460"/>
  <c r="D1036" i="19460"/>
  <c r="E1036" i="19460" s="1"/>
  <c r="F1035" i="19460"/>
  <c r="E1035" i="19460"/>
  <c r="D1035" i="19460"/>
  <c r="F1034" i="19460"/>
  <c r="E1034" i="19460"/>
  <c r="D1034" i="19460"/>
  <c r="F1033" i="19460"/>
  <c r="E1033" i="19460"/>
  <c r="D1033" i="19460"/>
  <c r="F1032" i="19460"/>
  <c r="E1032" i="19460"/>
  <c r="D1032" i="19460"/>
  <c r="B1031" i="19460"/>
  <c r="F1030" i="19460"/>
  <c r="D1030" i="19460"/>
  <c r="E1030" i="19460" s="1"/>
  <c r="F1029" i="19460"/>
  <c r="D1029" i="19460"/>
  <c r="E1029" i="19460" s="1"/>
  <c r="F1028" i="19460"/>
  <c r="E1028" i="19460"/>
  <c r="D1028" i="19460"/>
  <c r="F1027" i="19460"/>
  <c r="E1027" i="19460"/>
  <c r="D1027" i="19460"/>
  <c r="F1026" i="19460"/>
  <c r="E1026" i="19460"/>
  <c r="D1026" i="19460"/>
  <c r="F1025" i="19460"/>
  <c r="E1025" i="19460"/>
  <c r="D1025" i="19460"/>
  <c r="F1024" i="19460"/>
  <c r="E1024" i="19460"/>
  <c r="D1024" i="19460"/>
  <c r="F1023" i="19460"/>
  <c r="D1023" i="19460"/>
  <c r="E1023" i="19460" s="1"/>
  <c r="F1022" i="19460"/>
  <c r="D1022" i="19460"/>
  <c r="E1022" i="19460" s="1"/>
  <c r="B1021" i="19460"/>
  <c r="F1019" i="19460"/>
  <c r="E1019" i="19460"/>
  <c r="D1019" i="19460"/>
  <c r="F1018" i="19460"/>
  <c r="E1018" i="19460"/>
  <c r="D1018" i="19460"/>
  <c r="F1017" i="19460"/>
  <c r="E1017" i="19460"/>
  <c r="D1017" i="19460"/>
  <c r="F1016" i="19460"/>
  <c r="E1016" i="19460"/>
  <c r="D1016" i="19460"/>
  <c r="F1015" i="19460"/>
  <c r="E1015" i="19460"/>
  <c r="D1015" i="19460"/>
  <c r="B1014" i="19460"/>
  <c r="F1013" i="19460"/>
  <c r="E1013" i="19460"/>
  <c r="D1013" i="19460"/>
  <c r="F1012" i="19460"/>
  <c r="E1012" i="19460"/>
  <c r="D1012" i="19460"/>
  <c r="F1011" i="19460"/>
  <c r="E1011" i="19460"/>
  <c r="D1011" i="19460"/>
  <c r="F1010" i="19460"/>
  <c r="E1010" i="19460"/>
  <c r="D1010" i="19460"/>
  <c r="F1009" i="19460"/>
  <c r="E1009" i="19460"/>
  <c r="D1009" i="19460"/>
  <c r="F1008" i="19460"/>
  <c r="D1008" i="19460"/>
  <c r="E1008" i="19460" s="1"/>
  <c r="F1007" i="19460"/>
  <c r="D1007" i="19460"/>
  <c r="E1007" i="19460" s="1"/>
  <c r="B1006" i="19460"/>
  <c r="F1005" i="19460"/>
  <c r="E1005" i="19460"/>
  <c r="D1005" i="19460"/>
  <c r="F1004" i="19460"/>
  <c r="E1004" i="19460"/>
  <c r="D1004" i="19460"/>
  <c r="F1003" i="19460"/>
  <c r="E1003" i="19460"/>
  <c r="D1003" i="19460"/>
  <c r="F1002" i="19460"/>
  <c r="E1002" i="19460"/>
  <c r="D1002" i="19460"/>
  <c r="F1001" i="19460"/>
  <c r="E1001" i="19460"/>
  <c r="D1001" i="19460"/>
  <c r="F1000" i="19460"/>
  <c r="E1000" i="19460"/>
  <c r="D1000" i="19460"/>
  <c r="D999" i="19460"/>
  <c r="B999" i="19460"/>
  <c r="E999" i="19460" s="1"/>
  <c r="F998" i="19460"/>
  <c r="E998" i="19460"/>
  <c r="D998" i="19460"/>
  <c r="F997" i="19460"/>
  <c r="E997" i="19460"/>
  <c r="D997" i="19460"/>
  <c r="F996" i="19460"/>
  <c r="E996" i="19460"/>
  <c r="D996" i="19460"/>
  <c r="F995" i="19460"/>
  <c r="E995" i="19460"/>
  <c r="D995" i="19460"/>
  <c r="F994" i="19460"/>
  <c r="E994" i="19460"/>
  <c r="D994" i="19460"/>
  <c r="F993" i="19460"/>
  <c r="E993" i="19460"/>
  <c r="D993" i="19460"/>
  <c r="F992" i="19460"/>
  <c r="E992" i="19460"/>
  <c r="D992" i="19460"/>
  <c r="F991" i="19460"/>
  <c r="E991" i="19460"/>
  <c r="D991" i="19460"/>
  <c r="F990" i="19460"/>
  <c r="E990" i="19460"/>
  <c r="D990" i="19460"/>
  <c r="F989" i="19460"/>
  <c r="E989" i="19460"/>
  <c r="D989" i="19460"/>
  <c r="B988" i="19460"/>
  <c r="E988" i="19460" s="1"/>
  <c r="F987" i="19460"/>
  <c r="E987" i="19460"/>
  <c r="D987" i="19460"/>
  <c r="F986" i="19460"/>
  <c r="E986" i="19460"/>
  <c r="D986" i="19460"/>
  <c r="F985" i="19460"/>
  <c r="E985" i="19460"/>
  <c r="D985" i="19460"/>
  <c r="F984" i="19460"/>
  <c r="E984" i="19460"/>
  <c r="D984" i="19460"/>
  <c r="D983" i="19460"/>
  <c r="B983" i="19460"/>
  <c r="F982" i="19460"/>
  <c r="D982" i="19460"/>
  <c r="E982" i="19460" s="1"/>
  <c r="F981" i="19460"/>
  <c r="E981" i="19460"/>
  <c r="D981" i="19460"/>
  <c r="F980" i="19460"/>
  <c r="E980" i="19460"/>
  <c r="D980" i="19460"/>
  <c r="F979" i="19460"/>
  <c r="E979" i="19460"/>
  <c r="D979" i="19460"/>
  <c r="F978" i="19460"/>
  <c r="E978" i="19460"/>
  <c r="D978" i="19460"/>
  <c r="F977" i="19460"/>
  <c r="E977" i="19460"/>
  <c r="D977" i="19460"/>
  <c r="F976" i="19460"/>
  <c r="E976" i="19460"/>
  <c r="D976" i="19460"/>
  <c r="F975" i="19460"/>
  <c r="E975" i="19460"/>
  <c r="D975" i="19460"/>
  <c r="F974" i="19460"/>
  <c r="E974" i="19460"/>
  <c r="D974" i="19460"/>
  <c r="F973" i="19460"/>
  <c r="E973" i="19460"/>
  <c r="D973" i="19460"/>
  <c r="F972" i="19460"/>
  <c r="E972" i="19460"/>
  <c r="D972" i="19460"/>
  <c r="F971" i="19460"/>
  <c r="E971" i="19460"/>
  <c r="D971" i="19460"/>
  <c r="F970" i="19460"/>
  <c r="E970" i="19460"/>
  <c r="D970" i="19460"/>
  <c r="F969" i="19460"/>
  <c r="E969" i="19460"/>
  <c r="D969" i="19460"/>
  <c r="F968" i="19460"/>
  <c r="E968" i="19460"/>
  <c r="D968" i="19460"/>
  <c r="D967" i="19460"/>
  <c r="E967" i="19460" s="1"/>
  <c r="B967" i="19460"/>
  <c r="F966" i="19460"/>
  <c r="E966" i="19460"/>
  <c r="D966" i="19460"/>
  <c r="F965" i="19460"/>
  <c r="E965" i="19460"/>
  <c r="D965" i="19460"/>
  <c r="F964" i="19460"/>
  <c r="E964" i="19460"/>
  <c r="D964" i="19460"/>
  <c r="F963" i="19460"/>
  <c r="E963" i="19460"/>
  <c r="D963" i="19460"/>
  <c r="F962" i="19460"/>
  <c r="E962" i="19460"/>
  <c r="D962" i="19460"/>
  <c r="F961" i="19460"/>
  <c r="E961" i="19460"/>
  <c r="D961" i="19460"/>
  <c r="F960" i="19460"/>
  <c r="E960" i="19460"/>
  <c r="D960" i="19460"/>
  <c r="F959" i="19460"/>
  <c r="E959" i="19460"/>
  <c r="D959" i="19460"/>
  <c r="F958" i="19460"/>
  <c r="E958" i="19460"/>
  <c r="D958" i="19460"/>
  <c r="B957" i="19460"/>
  <c r="E957" i="19460" s="1"/>
  <c r="F955" i="19460"/>
  <c r="E955" i="19460"/>
  <c r="D955" i="19460"/>
  <c r="F954" i="19460"/>
  <c r="E954" i="19460"/>
  <c r="D954" i="19460"/>
  <c r="B953" i="19460"/>
  <c r="E953" i="19460" s="1"/>
  <c r="F952" i="19460"/>
  <c r="E952" i="19460"/>
  <c r="D952" i="19460"/>
  <c r="F951" i="19460"/>
  <c r="E951" i="19460"/>
  <c r="D951" i="19460"/>
  <c r="F950" i="19460"/>
  <c r="E950" i="19460"/>
  <c r="D950" i="19460"/>
  <c r="F949" i="19460"/>
  <c r="E949" i="19460"/>
  <c r="D949" i="19460"/>
  <c r="B948" i="19460"/>
  <c r="F947" i="19460"/>
  <c r="E947" i="19460"/>
  <c r="D947" i="19460"/>
  <c r="F946" i="19460"/>
  <c r="E946" i="19460"/>
  <c r="D946" i="19460"/>
  <c r="F945" i="19460"/>
  <c r="E945" i="19460"/>
  <c r="D945" i="19460"/>
  <c r="F944" i="19460"/>
  <c r="E944" i="19460"/>
  <c r="D944" i="19460"/>
  <c r="F943" i="19460"/>
  <c r="E943" i="19460"/>
  <c r="D943" i="19460"/>
  <c r="F942" i="19460"/>
  <c r="E942" i="19460"/>
  <c r="D942" i="19460"/>
  <c r="B941" i="19460"/>
  <c r="E941" i="19460" s="1"/>
  <c r="F940" i="19460"/>
  <c r="E940" i="19460"/>
  <c r="D940" i="19460"/>
  <c r="F939" i="19460"/>
  <c r="E939" i="19460"/>
  <c r="D939" i="19460"/>
  <c r="F938" i="19460"/>
  <c r="E938" i="19460"/>
  <c r="D938" i="19460"/>
  <c r="F937" i="19460"/>
  <c r="E937" i="19460"/>
  <c r="D937" i="19460"/>
  <c r="F936" i="19460"/>
  <c r="E936" i="19460"/>
  <c r="D936" i="19460"/>
  <c r="F935" i="19460"/>
  <c r="E935" i="19460"/>
  <c r="D935" i="19460"/>
  <c r="F934" i="19460"/>
  <c r="E934" i="19460"/>
  <c r="D934" i="19460"/>
  <c r="F933" i="19460"/>
  <c r="E933" i="19460"/>
  <c r="D933" i="19460"/>
  <c r="F932" i="19460"/>
  <c r="E932" i="19460"/>
  <c r="D932" i="19460"/>
  <c r="B931" i="19460"/>
  <c r="E931" i="19460" s="1"/>
  <c r="F930" i="19460"/>
  <c r="E930" i="19460"/>
  <c r="D930" i="19460"/>
  <c r="F929" i="19460"/>
  <c r="E929" i="19460"/>
  <c r="D929" i="19460"/>
  <c r="F928" i="19460"/>
  <c r="E928" i="19460"/>
  <c r="D928" i="19460"/>
  <c r="F927" i="19460"/>
  <c r="E927" i="19460"/>
  <c r="D927" i="19460"/>
  <c r="F926" i="19460"/>
  <c r="E926" i="19460"/>
  <c r="D926" i="19460"/>
  <c r="F925" i="19460"/>
  <c r="E925" i="19460"/>
  <c r="D925" i="19460"/>
  <c r="F924" i="19460"/>
  <c r="E924" i="19460"/>
  <c r="D924" i="19460"/>
  <c r="F923" i="19460"/>
  <c r="E923" i="19460"/>
  <c r="D923" i="19460"/>
  <c r="F922" i="19460"/>
  <c r="E922" i="19460"/>
  <c r="D922" i="19460"/>
  <c r="B921" i="19460"/>
  <c r="E921" i="19460" s="1"/>
  <c r="F920" i="19460"/>
  <c r="D920" i="19460"/>
  <c r="E920" i="19460" s="1"/>
  <c r="F919" i="19460"/>
  <c r="E919" i="19460"/>
  <c r="D919" i="19460"/>
  <c r="F918" i="19460"/>
  <c r="E918" i="19460"/>
  <c r="D918" i="19460"/>
  <c r="F917" i="19460"/>
  <c r="E917" i="19460"/>
  <c r="D917" i="19460"/>
  <c r="F916" i="19460"/>
  <c r="E916" i="19460"/>
  <c r="D916" i="19460"/>
  <c r="F915" i="19460"/>
  <c r="E915" i="19460"/>
  <c r="D915" i="19460"/>
  <c r="F914" i="19460"/>
  <c r="E914" i="19460"/>
  <c r="D914" i="19460"/>
  <c r="F913" i="19460"/>
  <c r="E913" i="19460"/>
  <c r="D913" i="19460"/>
  <c r="F912" i="19460"/>
  <c r="E912" i="19460"/>
  <c r="D912" i="19460"/>
  <c r="F911" i="19460"/>
  <c r="E911" i="19460"/>
  <c r="D911" i="19460"/>
  <c r="F910" i="19460"/>
  <c r="E910" i="19460"/>
  <c r="D910" i="19460"/>
  <c r="F909" i="19460"/>
  <c r="E909" i="19460"/>
  <c r="D909" i="19460"/>
  <c r="F908" i="19460"/>
  <c r="E908" i="19460"/>
  <c r="D908" i="19460"/>
  <c r="F907" i="19460"/>
  <c r="E907" i="19460"/>
  <c r="D907" i="19460"/>
  <c r="F906" i="19460"/>
  <c r="E906" i="19460"/>
  <c r="D906" i="19460"/>
  <c r="F905" i="19460"/>
  <c r="E905" i="19460"/>
  <c r="D905" i="19460"/>
  <c r="F904" i="19460"/>
  <c r="E904" i="19460"/>
  <c r="D904" i="19460"/>
  <c r="F903" i="19460"/>
  <c r="E903" i="19460"/>
  <c r="D903" i="19460"/>
  <c r="F902" i="19460"/>
  <c r="E902" i="19460"/>
  <c r="D902" i="19460"/>
  <c r="F901" i="19460"/>
  <c r="D901" i="19460"/>
  <c r="E901" i="19460" s="1"/>
  <c r="F900" i="19460"/>
  <c r="D900" i="19460"/>
  <c r="E900" i="19460" s="1"/>
  <c r="B899" i="19460"/>
  <c r="F897" i="19460"/>
  <c r="E897" i="19460"/>
  <c r="D897" i="19460"/>
  <c r="F896" i="19460"/>
  <c r="E896" i="19460"/>
  <c r="D896" i="19460"/>
  <c r="B895" i="19460"/>
  <c r="E895" i="19460" s="1"/>
  <c r="F894" i="19460"/>
  <c r="D894" i="19460"/>
  <c r="E894" i="19460" s="1"/>
  <c r="F893" i="19460"/>
  <c r="E893" i="19460"/>
  <c r="D893" i="19460"/>
  <c r="D892" i="19460"/>
  <c r="B892" i="19460"/>
  <c r="F891" i="19460"/>
  <c r="D891" i="19460"/>
  <c r="E891" i="19460" s="1"/>
  <c r="F890" i="19460"/>
  <c r="E890" i="19460"/>
  <c r="D890" i="19460"/>
  <c r="F889" i="19460"/>
  <c r="D889" i="19460"/>
  <c r="E889" i="19460" s="1"/>
  <c r="F888" i="19460"/>
  <c r="D888" i="19460"/>
  <c r="E888" i="19460" s="1"/>
  <c r="F887" i="19460"/>
  <c r="E887" i="19460"/>
  <c r="D887" i="19460"/>
  <c r="B886" i="19460"/>
  <c r="F885" i="19460"/>
  <c r="D885" i="19460"/>
  <c r="E885" i="19460" s="1"/>
  <c r="F884" i="19460"/>
  <c r="E884" i="19460"/>
  <c r="D884" i="19460"/>
  <c r="F883" i="19460"/>
  <c r="D883" i="19460"/>
  <c r="E883" i="19460" s="1"/>
  <c r="F882" i="19460"/>
  <c r="E882" i="19460"/>
  <c r="D882" i="19460"/>
  <c r="F881" i="19460"/>
  <c r="E881" i="19460"/>
  <c r="D881" i="19460"/>
  <c r="F880" i="19460"/>
  <c r="D880" i="19460"/>
  <c r="E880" i="19460" s="1"/>
  <c r="B879" i="19460"/>
  <c r="F878" i="19460"/>
  <c r="D878" i="19460"/>
  <c r="E878" i="19460" s="1"/>
  <c r="F877" i="19460"/>
  <c r="E877" i="19460"/>
  <c r="D877" i="19460"/>
  <c r="F876" i="19460"/>
  <c r="E876" i="19460"/>
  <c r="D876" i="19460"/>
  <c r="F875" i="19460"/>
  <c r="E875" i="19460"/>
  <c r="D875" i="19460"/>
  <c r="F874" i="19460"/>
  <c r="E874" i="19460"/>
  <c r="D874" i="19460"/>
  <c r="F873" i="19460"/>
  <c r="E873" i="19460"/>
  <c r="D873" i="19460"/>
  <c r="F872" i="19460"/>
  <c r="E872" i="19460"/>
  <c r="D872" i="19460"/>
  <c r="F871" i="19460"/>
  <c r="E871" i="19460"/>
  <c r="D871" i="19460"/>
  <c r="F870" i="19460"/>
  <c r="E870" i="19460"/>
  <c r="D870" i="19460"/>
  <c r="F869" i="19460"/>
  <c r="E869" i="19460"/>
  <c r="D869" i="19460"/>
  <c r="B868" i="19460"/>
  <c r="F867" i="19460"/>
  <c r="D867" i="19460"/>
  <c r="E867" i="19460" s="1"/>
  <c r="F866" i="19460"/>
  <c r="E866" i="19460"/>
  <c r="D866" i="19460"/>
  <c r="F865" i="19460"/>
  <c r="E865" i="19460"/>
  <c r="D865" i="19460"/>
  <c r="F864" i="19460"/>
  <c r="E864" i="19460"/>
  <c r="D864" i="19460"/>
  <c r="F863" i="19460"/>
  <c r="E863" i="19460"/>
  <c r="D863" i="19460"/>
  <c r="F862" i="19460"/>
  <c r="E862" i="19460"/>
  <c r="D862" i="19460"/>
  <c r="F861" i="19460"/>
  <c r="E861" i="19460"/>
  <c r="D861" i="19460"/>
  <c r="F860" i="19460"/>
  <c r="D860" i="19460"/>
  <c r="E860" i="19460" s="1"/>
  <c r="F859" i="19460"/>
  <c r="D859" i="19460"/>
  <c r="E859" i="19460" s="1"/>
  <c r="F858" i="19460"/>
  <c r="E858" i="19460"/>
  <c r="D858" i="19460"/>
  <c r="F857" i="19460"/>
  <c r="E857" i="19460"/>
  <c r="D857" i="19460"/>
  <c r="F856" i="19460"/>
  <c r="E856" i="19460"/>
  <c r="D856" i="19460"/>
  <c r="F855" i="19460"/>
  <c r="D855" i="19460"/>
  <c r="E855" i="19460" s="1"/>
  <c r="F854" i="19460"/>
  <c r="D854" i="19460"/>
  <c r="E854" i="19460" s="1"/>
  <c r="F853" i="19460"/>
  <c r="E853" i="19460"/>
  <c r="D853" i="19460"/>
  <c r="F852" i="19460"/>
  <c r="E852" i="19460"/>
  <c r="D852" i="19460"/>
  <c r="F851" i="19460"/>
  <c r="E851" i="19460"/>
  <c r="D851" i="19460"/>
  <c r="F850" i="19460"/>
  <c r="E850" i="19460"/>
  <c r="D850" i="19460"/>
  <c r="F849" i="19460"/>
  <c r="E849" i="19460"/>
  <c r="D849" i="19460"/>
  <c r="F848" i="19460"/>
  <c r="E848" i="19460"/>
  <c r="D848" i="19460"/>
  <c r="F847" i="19460"/>
  <c r="E847" i="19460"/>
  <c r="D847" i="19460"/>
  <c r="F846" i="19460"/>
  <c r="E846" i="19460"/>
  <c r="D846" i="19460"/>
  <c r="F845" i="19460"/>
  <c r="E845" i="19460"/>
  <c r="D845" i="19460"/>
  <c r="F844" i="19460"/>
  <c r="D844" i="19460"/>
  <c r="E844" i="19460" s="1"/>
  <c r="F843" i="19460"/>
  <c r="E843" i="19460"/>
  <c r="D843" i="19460"/>
  <c r="F842" i="19460"/>
  <c r="D842" i="19460"/>
  <c r="E842" i="19460" s="1"/>
  <c r="F841" i="19460"/>
  <c r="D841" i="19460"/>
  <c r="E841" i="19460" s="1"/>
  <c r="B840" i="19460"/>
  <c r="F839" i="19460"/>
  <c r="E839" i="19460"/>
  <c r="D839" i="19460"/>
  <c r="F838" i="19460"/>
  <c r="E838" i="19460"/>
  <c r="D838" i="19460"/>
  <c r="F837" i="19460"/>
  <c r="E837" i="19460"/>
  <c r="D837" i="19460"/>
  <c r="F836" i="19460"/>
  <c r="E836" i="19460"/>
  <c r="D836" i="19460"/>
  <c r="F835" i="19460"/>
  <c r="E835" i="19460"/>
  <c r="D835" i="19460"/>
  <c r="F834" i="19460"/>
  <c r="E834" i="19460"/>
  <c r="D834" i="19460"/>
  <c r="F833" i="19460"/>
  <c r="E833" i="19460"/>
  <c r="D833" i="19460"/>
  <c r="F832" i="19460"/>
  <c r="E832" i="19460"/>
  <c r="D832" i="19460"/>
  <c r="F831" i="19460"/>
  <c r="E831" i="19460"/>
  <c r="D831" i="19460"/>
  <c r="F830" i="19460"/>
  <c r="E830" i="19460"/>
  <c r="D830" i="19460"/>
  <c r="F829" i="19460"/>
  <c r="E829" i="19460"/>
  <c r="D829" i="19460"/>
  <c r="F828" i="19460"/>
  <c r="E828" i="19460"/>
  <c r="D828" i="19460"/>
  <c r="F827" i="19460"/>
  <c r="E827" i="19460"/>
  <c r="D827" i="19460"/>
  <c r="F826" i="19460"/>
  <c r="D826" i="19460"/>
  <c r="E826" i="19460" s="1"/>
  <c r="F825" i="19460"/>
  <c r="E825" i="19460"/>
  <c r="D825" i="19460"/>
  <c r="F824" i="19460"/>
  <c r="E824" i="19460"/>
  <c r="D824" i="19460"/>
  <c r="F823" i="19460"/>
  <c r="E823" i="19460"/>
  <c r="D823" i="19460"/>
  <c r="F822" i="19460"/>
  <c r="E822" i="19460"/>
  <c r="D822" i="19460"/>
  <c r="F821" i="19460"/>
  <c r="E821" i="19460"/>
  <c r="D821" i="19460"/>
  <c r="F820" i="19460"/>
  <c r="E820" i="19460"/>
  <c r="D820" i="19460"/>
  <c r="F819" i="19460"/>
  <c r="E819" i="19460"/>
  <c r="D819" i="19460"/>
  <c r="B818" i="19460"/>
  <c r="F817" i="19460"/>
  <c r="D817" i="19460"/>
  <c r="E817" i="19460" s="1"/>
  <c r="F816" i="19460"/>
  <c r="D816" i="19460"/>
  <c r="E816" i="19460" s="1"/>
  <c r="F815" i="19460"/>
  <c r="E815" i="19460"/>
  <c r="D815" i="19460"/>
  <c r="F814" i="19460"/>
  <c r="D814" i="19460"/>
  <c r="E814" i="19460" s="1"/>
  <c r="F813" i="19460"/>
  <c r="E813" i="19460"/>
  <c r="D813" i="19460"/>
  <c r="F812" i="19460"/>
  <c r="E812" i="19460"/>
  <c r="D812" i="19460"/>
  <c r="F811" i="19460"/>
  <c r="D811" i="19460"/>
  <c r="E811" i="19460" s="1"/>
  <c r="F810" i="19460"/>
  <c r="E810" i="19460"/>
  <c r="D810" i="19460"/>
  <c r="F809" i="19460"/>
  <c r="E809" i="19460"/>
  <c r="D809" i="19460"/>
  <c r="F808" i="19460"/>
  <c r="D808" i="19460"/>
  <c r="E808" i="19460" s="1"/>
  <c r="F807" i="19460"/>
  <c r="E807" i="19460"/>
  <c r="D807" i="19460"/>
  <c r="F806" i="19460"/>
  <c r="E806" i="19460"/>
  <c r="D806" i="19460"/>
  <c r="F805" i="19460"/>
  <c r="D805" i="19460"/>
  <c r="E805" i="19460" s="1"/>
  <c r="F804" i="19460"/>
  <c r="E804" i="19460"/>
  <c r="D804" i="19460"/>
  <c r="F803" i="19460"/>
  <c r="D803" i="19460"/>
  <c r="E803" i="19460" s="1"/>
  <c r="F802" i="19460"/>
  <c r="D802" i="19460"/>
  <c r="E802" i="19460" s="1"/>
  <c r="F801" i="19460"/>
  <c r="E801" i="19460"/>
  <c r="D801" i="19460"/>
  <c r="F800" i="19460"/>
  <c r="D800" i="19460"/>
  <c r="E800" i="19460" s="1"/>
  <c r="F799" i="19460"/>
  <c r="D799" i="19460"/>
  <c r="E799" i="19460" s="1"/>
  <c r="F798" i="19460"/>
  <c r="E798" i="19460"/>
  <c r="D798" i="19460"/>
  <c r="F797" i="19460"/>
  <c r="E797" i="19460"/>
  <c r="D797" i="19460"/>
  <c r="F796" i="19460"/>
  <c r="D796" i="19460"/>
  <c r="E796" i="19460" s="1"/>
  <c r="F795" i="19460"/>
  <c r="E795" i="19460"/>
  <c r="D795" i="19460"/>
  <c r="F794" i="19460"/>
  <c r="D794" i="19460"/>
  <c r="E794" i="19460" s="1"/>
  <c r="F793" i="19460"/>
  <c r="D793" i="19460"/>
  <c r="E793" i="19460" s="1"/>
  <c r="B792" i="19460"/>
  <c r="F790" i="19460"/>
  <c r="E790" i="19460"/>
  <c r="D790" i="19460"/>
  <c r="F789" i="19460"/>
  <c r="E789" i="19460"/>
  <c r="D789" i="19460"/>
  <c r="F788" i="19460"/>
  <c r="D788" i="19460"/>
  <c r="E788" i="19460" s="1"/>
  <c r="F787" i="19460"/>
  <c r="D787" i="19460"/>
  <c r="E787" i="19460" s="1"/>
  <c r="F786" i="19460"/>
  <c r="E786" i="19460"/>
  <c r="D786" i="19460"/>
  <c r="B785" i="19460"/>
  <c r="F784" i="19460"/>
  <c r="E784" i="19460"/>
  <c r="D784" i="19460"/>
  <c r="F783" i="19460"/>
  <c r="D783" i="19460"/>
  <c r="E783" i="19460" s="1"/>
  <c r="F782" i="19460"/>
  <c r="E782" i="19460"/>
  <c r="D782" i="19460"/>
  <c r="F781" i="19460"/>
  <c r="E781" i="19460"/>
  <c r="D781" i="19460"/>
  <c r="F780" i="19460"/>
  <c r="E780" i="19460"/>
  <c r="D780" i="19460"/>
  <c r="F779" i="19460"/>
  <c r="E779" i="19460"/>
  <c r="D779" i="19460"/>
  <c r="F778" i="19460"/>
  <c r="E778" i="19460"/>
  <c r="D778" i="19460"/>
  <c r="F777" i="19460"/>
  <c r="E777" i="19460"/>
  <c r="D777" i="19460"/>
  <c r="F776" i="19460"/>
  <c r="E776" i="19460"/>
  <c r="D776" i="19460"/>
  <c r="F775" i="19460"/>
  <c r="D775" i="19460"/>
  <c r="E775" i="19460" s="1"/>
  <c r="F774" i="19460"/>
  <c r="D774" i="19460"/>
  <c r="E774" i="19460" s="1"/>
  <c r="B773" i="19460"/>
  <c r="F771" i="19460"/>
  <c r="E771" i="19460"/>
  <c r="D771" i="19460"/>
  <c r="F770" i="19460"/>
  <c r="E770" i="19460"/>
  <c r="D770" i="19460"/>
  <c r="F769" i="19460"/>
  <c r="E769" i="19460"/>
  <c r="D769" i="19460"/>
  <c r="F768" i="19460"/>
  <c r="E768" i="19460"/>
  <c r="D768" i="19460"/>
  <c r="F767" i="19460"/>
  <c r="E767" i="19460"/>
  <c r="D767" i="19460"/>
  <c r="F766" i="19460"/>
  <c r="E766" i="19460"/>
  <c r="D766" i="19460"/>
  <c r="F765" i="19460"/>
  <c r="E765" i="19460"/>
  <c r="D765" i="19460"/>
  <c r="F764" i="19460"/>
  <c r="E764" i="19460"/>
  <c r="D764" i="19460"/>
  <c r="F763" i="19460"/>
  <c r="E763" i="19460"/>
  <c r="D763" i="19460"/>
  <c r="F762" i="19460"/>
  <c r="E762" i="19460"/>
  <c r="D762" i="19460"/>
  <c r="F761" i="19460"/>
  <c r="E761" i="19460"/>
  <c r="D761" i="19460"/>
  <c r="B760" i="19460"/>
  <c r="E760" i="19460" s="1"/>
  <c r="F759" i="19460"/>
  <c r="E759" i="19460"/>
  <c r="D759" i="19460"/>
  <c r="F758" i="19460"/>
  <c r="E758" i="19460"/>
  <c r="D758" i="19460"/>
  <c r="F757" i="19460"/>
  <c r="E757" i="19460"/>
  <c r="D757" i="19460"/>
  <c r="F756" i="19460"/>
  <c r="E756" i="19460"/>
  <c r="D756" i="19460"/>
  <c r="F755" i="19460"/>
  <c r="D755" i="19460"/>
  <c r="E755" i="19460" s="1"/>
  <c r="F754" i="19460"/>
  <c r="E754" i="19460"/>
  <c r="D754" i="19460"/>
  <c r="F753" i="19460"/>
  <c r="E753" i="19460"/>
  <c r="D753" i="19460"/>
  <c r="B752" i="19460"/>
  <c r="F752" i="19460" s="1"/>
  <c r="F751" i="19460"/>
  <c r="E751" i="19460"/>
  <c r="D751" i="19460"/>
  <c r="F750" i="19460"/>
  <c r="E750" i="19460"/>
  <c r="D750" i="19460"/>
  <c r="F749" i="19460"/>
  <c r="E749" i="19460"/>
  <c r="D749" i="19460"/>
  <c r="F748" i="19460"/>
  <c r="E748" i="19460"/>
  <c r="D748" i="19460"/>
  <c r="B747" i="19460"/>
  <c r="E747" i="19460" s="1"/>
  <c r="F746" i="19460"/>
  <c r="E746" i="19460"/>
  <c r="D746" i="19460"/>
  <c r="F745" i="19460"/>
  <c r="E745" i="19460"/>
  <c r="D745" i="19460"/>
  <c r="B744" i="19460"/>
  <c r="E744" i="19460" s="1"/>
  <c r="F743" i="19460"/>
  <c r="E743" i="19460"/>
  <c r="D743" i="19460"/>
  <c r="F742" i="19460"/>
  <c r="E742" i="19460"/>
  <c r="D742" i="19460"/>
  <c r="F741" i="19460"/>
  <c r="E741" i="19460"/>
  <c r="D741" i="19460"/>
  <c r="F740" i="19460"/>
  <c r="E740" i="19460"/>
  <c r="D740" i="19460"/>
  <c r="F739" i="19460"/>
  <c r="E739" i="19460"/>
  <c r="D739" i="19460"/>
  <c r="D738" i="19460"/>
  <c r="B738" i="19460"/>
  <c r="E738" i="19460" s="1"/>
  <c r="F737" i="19460"/>
  <c r="E737" i="19460"/>
  <c r="D737" i="19460"/>
  <c r="F736" i="19460"/>
  <c r="E736" i="19460"/>
  <c r="D736" i="19460"/>
  <c r="F735" i="19460"/>
  <c r="E735" i="19460"/>
  <c r="D735" i="19460"/>
  <c r="F734" i="19460"/>
  <c r="E734" i="19460"/>
  <c r="D734" i="19460"/>
  <c r="F733" i="19460"/>
  <c r="E733" i="19460"/>
  <c r="D733" i="19460"/>
  <c r="F732" i="19460"/>
  <c r="E732" i="19460"/>
  <c r="D732" i="19460"/>
  <c r="B731" i="19460"/>
  <c r="E731" i="19460" s="1"/>
  <c r="F730" i="19460"/>
  <c r="E730" i="19460"/>
  <c r="D730" i="19460"/>
  <c r="F729" i="19460"/>
  <c r="E729" i="19460"/>
  <c r="D729" i="19460"/>
  <c r="F728" i="19460"/>
  <c r="E728" i="19460"/>
  <c r="D728" i="19460"/>
  <c r="F727" i="19460"/>
  <c r="E727" i="19460"/>
  <c r="D727" i="19460"/>
  <c r="F726" i="19460"/>
  <c r="E726" i="19460"/>
  <c r="D726" i="19460"/>
  <c r="F725" i="19460"/>
  <c r="E725" i="19460"/>
  <c r="D725" i="19460"/>
  <c r="D724" i="19460"/>
  <c r="B724" i="19460"/>
  <c r="F723" i="19460"/>
  <c r="E723" i="19460"/>
  <c r="D723" i="19460"/>
  <c r="F722" i="19460"/>
  <c r="E722" i="19460"/>
  <c r="D722" i="19460"/>
  <c r="F721" i="19460"/>
  <c r="E721" i="19460"/>
  <c r="D721" i="19460"/>
  <c r="F720" i="19460"/>
  <c r="E720" i="19460"/>
  <c r="D720" i="19460"/>
  <c r="F719" i="19460"/>
  <c r="E719" i="19460"/>
  <c r="D719" i="19460"/>
  <c r="F718" i="19460"/>
  <c r="E718" i="19460"/>
  <c r="D718" i="19460"/>
  <c r="F717" i="19460"/>
  <c r="D717" i="19460"/>
  <c r="E717" i="19460" s="1"/>
  <c r="F716" i="19460"/>
  <c r="E716" i="19460"/>
  <c r="D716" i="19460"/>
  <c r="B715" i="19460"/>
  <c r="F715" i="19460" s="1"/>
  <c r="F714" i="19460"/>
  <c r="E714" i="19460"/>
  <c r="D714" i="19460"/>
  <c r="F713" i="19460"/>
  <c r="E713" i="19460"/>
  <c r="D713" i="19460"/>
  <c r="F712" i="19460"/>
  <c r="E712" i="19460"/>
  <c r="D712" i="19460"/>
  <c r="B711" i="19460"/>
  <c r="E711" i="19460" s="1"/>
  <c r="F710" i="19460"/>
  <c r="D710" i="19460"/>
  <c r="E710" i="19460" s="1"/>
  <c r="F709" i="19460"/>
  <c r="E709" i="19460"/>
  <c r="D709" i="19460"/>
  <c r="F708" i="19460"/>
  <c r="E708" i="19460"/>
  <c r="D708" i="19460"/>
  <c r="F707" i="19460"/>
  <c r="E707" i="19460"/>
  <c r="D707" i="19460"/>
  <c r="F706" i="19460"/>
  <c r="E706" i="19460"/>
  <c r="D706" i="19460"/>
  <c r="F705" i="19460"/>
  <c r="E705" i="19460"/>
  <c r="D705" i="19460"/>
  <c r="F704" i="19460"/>
  <c r="E704" i="19460"/>
  <c r="D704" i="19460"/>
  <c r="F703" i="19460"/>
  <c r="D703" i="19460"/>
  <c r="E703" i="19460" s="1"/>
  <c r="F702" i="19460"/>
  <c r="D702" i="19460"/>
  <c r="E702" i="19460" s="1"/>
  <c r="B701" i="19460"/>
  <c r="F699" i="19460"/>
  <c r="E699" i="19460"/>
  <c r="D699" i="19460"/>
  <c r="F698" i="19460"/>
  <c r="E698" i="19460"/>
  <c r="D698" i="19460"/>
  <c r="F697" i="19460"/>
  <c r="D697" i="19460"/>
  <c r="E697" i="19460" s="1"/>
  <c r="F696" i="19460"/>
  <c r="D696" i="19460"/>
  <c r="E696" i="19460" s="1"/>
  <c r="F695" i="19460"/>
  <c r="E695" i="19460"/>
  <c r="D695" i="19460"/>
  <c r="F694" i="19460"/>
  <c r="E694" i="19460"/>
  <c r="D694" i="19460"/>
  <c r="F693" i="19460"/>
  <c r="E693" i="19460"/>
  <c r="D693" i="19460"/>
  <c r="F692" i="19460"/>
  <c r="E692" i="19460"/>
  <c r="D692" i="19460"/>
  <c r="F691" i="19460"/>
  <c r="D691" i="19460"/>
  <c r="E691" i="19460" s="1"/>
  <c r="F690" i="19460"/>
  <c r="D690" i="19460"/>
  <c r="E690" i="19460" s="1"/>
  <c r="B689" i="19460"/>
  <c r="F688" i="19460"/>
  <c r="E688" i="19460"/>
  <c r="D688" i="19460"/>
  <c r="F687" i="19460"/>
  <c r="D687" i="19460"/>
  <c r="E687" i="19460" s="1"/>
  <c r="B686" i="19460"/>
  <c r="F685" i="19460"/>
  <c r="E685" i="19460"/>
  <c r="D685" i="19460"/>
  <c r="F684" i="19460"/>
  <c r="E684" i="19460"/>
  <c r="D684" i="19460"/>
  <c r="F683" i="19460"/>
  <c r="D683" i="19460"/>
  <c r="E683" i="19460" s="1"/>
  <c r="B682" i="19460"/>
  <c r="F681" i="19460"/>
  <c r="E681" i="19460"/>
  <c r="D681" i="19460"/>
  <c r="F680" i="19460"/>
  <c r="D680" i="19460"/>
  <c r="E680" i="19460" s="1"/>
  <c r="F679" i="19460"/>
  <c r="D679" i="19460"/>
  <c r="E679" i="19460" s="1"/>
  <c r="B678" i="19460"/>
  <c r="F677" i="19460"/>
  <c r="E677" i="19460"/>
  <c r="D677" i="19460"/>
  <c r="F676" i="19460"/>
  <c r="E676" i="19460"/>
  <c r="D676" i="19460"/>
  <c r="F675" i="19460"/>
  <c r="D675" i="19460"/>
  <c r="E675" i="19460" s="1"/>
  <c r="F674" i="19460"/>
  <c r="D674" i="19460"/>
  <c r="E674" i="19460" s="1"/>
  <c r="B673" i="19460"/>
  <c r="F672" i="19460"/>
  <c r="D672" i="19460"/>
  <c r="E672" i="19460" s="1"/>
  <c r="F671" i="19460"/>
  <c r="D671" i="19460"/>
  <c r="E671" i="19460" s="1"/>
  <c r="F670" i="19460"/>
  <c r="E670" i="19460"/>
  <c r="D670" i="19460"/>
  <c r="B669" i="19460"/>
  <c r="F668" i="19460"/>
  <c r="E668" i="19460"/>
  <c r="D668" i="19460"/>
  <c r="F667" i="19460"/>
  <c r="D667" i="19460"/>
  <c r="E667" i="19460" s="1"/>
  <c r="B666" i="19460"/>
  <c r="F665" i="19460"/>
  <c r="E665" i="19460"/>
  <c r="D665" i="19460"/>
  <c r="F664" i="19460"/>
  <c r="E664" i="19460"/>
  <c r="D664" i="19460"/>
  <c r="F663" i="19460"/>
  <c r="D663" i="19460"/>
  <c r="E663" i="19460" s="1"/>
  <c r="F662" i="19460"/>
  <c r="D662" i="19460"/>
  <c r="E662" i="19460" s="1"/>
  <c r="F661" i="19460"/>
  <c r="E661" i="19460"/>
  <c r="D661" i="19460"/>
  <c r="F660" i="19460"/>
  <c r="E660" i="19460"/>
  <c r="D660" i="19460"/>
  <c r="F659" i="19460"/>
  <c r="E659" i="19460"/>
  <c r="D659" i="19460"/>
  <c r="F658" i="19460"/>
  <c r="E658" i="19460"/>
  <c r="D658" i="19460"/>
  <c r="F657" i="19460"/>
  <c r="D657" i="19460"/>
  <c r="E657" i="19460" s="1"/>
  <c r="F656" i="19460"/>
  <c r="D656" i="19460"/>
  <c r="E656" i="19460" s="1"/>
  <c r="F655" i="19460"/>
  <c r="D655" i="19460"/>
  <c r="E655" i="19460" s="1"/>
  <c r="B654" i="19460"/>
  <c r="F653" i="19460"/>
  <c r="D653" i="19460"/>
  <c r="E653" i="19460" s="1"/>
  <c r="F652" i="19460"/>
  <c r="E652" i="19460"/>
  <c r="D652" i="19460"/>
  <c r="F651" i="19460"/>
  <c r="E651" i="19460"/>
  <c r="D651" i="19460"/>
  <c r="B650" i="19460"/>
  <c r="F650" i="19460" s="1"/>
  <c r="F649" i="19460"/>
  <c r="D649" i="19460"/>
  <c r="E649" i="19460" s="1"/>
  <c r="F648" i="19460"/>
  <c r="E648" i="19460"/>
  <c r="D648" i="19460"/>
  <c r="F647" i="19460"/>
  <c r="E647" i="19460"/>
  <c r="D647" i="19460"/>
  <c r="F646" i="19460"/>
  <c r="E646" i="19460"/>
  <c r="D646" i="19460"/>
  <c r="F645" i="19460"/>
  <c r="E645" i="19460"/>
  <c r="D645" i="19460"/>
  <c r="F644" i="19460"/>
  <c r="E644" i="19460"/>
  <c r="D644" i="19460"/>
  <c r="F643" i="19460"/>
  <c r="E643" i="19460"/>
  <c r="D643" i="19460"/>
  <c r="F642" i="19460"/>
  <c r="E642" i="19460"/>
  <c r="D642" i="19460"/>
  <c r="F641" i="19460"/>
  <c r="E641" i="19460"/>
  <c r="D641" i="19460"/>
  <c r="F640" i="19460"/>
  <c r="E640" i="19460"/>
  <c r="D640" i="19460"/>
  <c r="F639" i="19460"/>
  <c r="E639" i="19460"/>
  <c r="D639" i="19460"/>
  <c r="F638" i="19460"/>
  <c r="E638" i="19460"/>
  <c r="D638" i="19460"/>
  <c r="F637" i="19460"/>
  <c r="E637" i="19460"/>
  <c r="D637" i="19460"/>
  <c r="F636" i="19460"/>
  <c r="E636" i="19460"/>
  <c r="D636" i="19460"/>
  <c r="B635" i="19460"/>
  <c r="F634" i="19460"/>
  <c r="E634" i="19460"/>
  <c r="D634" i="19460"/>
  <c r="F633" i="19460"/>
  <c r="E633" i="19460"/>
  <c r="D633" i="19460"/>
  <c r="F632" i="19460"/>
  <c r="D632" i="19460"/>
  <c r="E632" i="19460" s="1"/>
  <c r="F631" i="19460"/>
  <c r="D631" i="19460"/>
  <c r="E631" i="19460" s="1"/>
  <c r="B630" i="19460"/>
  <c r="F628" i="19460"/>
  <c r="D628" i="19460"/>
  <c r="E628" i="19460" s="1"/>
  <c r="F627" i="19460"/>
  <c r="E627" i="19460"/>
  <c r="D627" i="19460"/>
  <c r="F626" i="19460"/>
  <c r="E626" i="19460"/>
  <c r="D626" i="19460"/>
  <c r="B625" i="19460"/>
  <c r="E625" i="19460" s="1"/>
  <c r="F624" i="19460"/>
  <c r="E624" i="19460"/>
  <c r="D624" i="19460"/>
  <c r="F623" i="19460"/>
  <c r="D623" i="19460"/>
  <c r="E623" i="19460" s="1"/>
  <c r="F622" i="19460"/>
  <c r="E622" i="19460"/>
  <c r="D622" i="19460"/>
  <c r="F621" i="19460"/>
  <c r="E621" i="19460"/>
  <c r="D621" i="19460"/>
  <c r="F620" i="19460"/>
  <c r="E620" i="19460"/>
  <c r="D620" i="19460"/>
  <c r="F619" i="19460"/>
  <c r="D619" i="19460"/>
  <c r="E619" i="19460" s="1"/>
  <c r="F618" i="19460"/>
  <c r="D618" i="19460"/>
  <c r="E618" i="19460" s="1"/>
  <c r="B617" i="19460"/>
  <c r="F616" i="19460"/>
  <c r="E616" i="19460"/>
  <c r="D616" i="19460"/>
  <c r="F615" i="19460"/>
  <c r="E615" i="19460"/>
  <c r="D615" i="19460"/>
  <c r="F614" i="19460"/>
  <c r="E614" i="19460"/>
  <c r="D614" i="19460"/>
  <c r="B613" i="19460"/>
  <c r="E613" i="19460" s="1"/>
  <c r="F612" i="19460"/>
  <c r="E612" i="19460"/>
  <c r="D612" i="19460"/>
  <c r="F611" i="19460"/>
  <c r="D611" i="19460"/>
  <c r="E611" i="19460" s="1"/>
  <c r="F610" i="19460"/>
  <c r="D610" i="19460"/>
  <c r="E610" i="19460" s="1"/>
  <c r="B609" i="19460"/>
  <c r="F609" i="19460" s="1"/>
  <c r="F608" i="19460"/>
  <c r="E608" i="19460"/>
  <c r="D608" i="19460"/>
  <c r="F607" i="19460"/>
  <c r="D607" i="19460"/>
  <c r="E607" i="19460" s="1"/>
  <c r="B606" i="19460"/>
  <c r="F605" i="19460"/>
  <c r="E605" i="19460"/>
  <c r="D605" i="19460"/>
  <c r="F604" i="19460"/>
  <c r="E604" i="19460"/>
  <c r="D604" i="19460"/>
  <c r="B603" i="19460"/>
  <c r="E603" i="19460" s="1"/>
  <c r="F602" i="19460"/>
  <c r="D602" i="19460"/>
  <c r="E602" i="19460" s="1"/>
  <c r="F601" i="19460"/>
  <c r="E601" i="19460"/>
  <c r="D601" i="19460"/>
  <c r="B600" i="19460"/>
  <c r="F599" i="19460"/>
  <c r="E599" i="19460"/>
  <c r="D599" i="19460"/>
  <c r="F598" i="19460"/>
  <c r="D598" i="19460"/>
  <c r="E598" i="19460" s="1"/>
  <c r="B597" i="19460"/>
  <c r="F596" i="19460"/>
  <c r="D596" i="19460"/>
  <c r="E596" i="19460" s="1"/>
  <c r="F595" i="19460"/>
  <c r="E595" i="19460"/>
  <c r="D595" i="19460"/>
  <c r="B594" i="19460"/>
  <c r="F593" i="19460"/>
  <c r="E593" i="19460"/>
  <c r="D593" i="19460"/>
  <c r="F592" i="19460"/>
  <c r="E592" i="19460"/>
  <c r="D592" i="19460"/>
  <c r="F591" i="19460"/>
  <c r="E591" i="19460"/>
  <c r="D591" i="19460"/>
  <c r="F590" i="19460"/>
  <c r="E590" i="19460"/>
  <c r="D590" i="19460"/>
  <c r="B589" i="19460"/>
  <c r="E589" i="19460" s="1"/>
  <c r="F588" i="19460"/>
  <c r="D588" i="19460"/>
  <c r="E588" i="19460" s="1"/>
  <c r="F587" i="19460"/>
  <c r="D587" i="19460"/>
  <c r="E587" i="19460" s="1"/>
  <c r="F586" i="19460"/>
  <c r="E586" i="19460"/>
  <c r="D586" i="19460"/>
  <c r="F585" i="19460"/>
  <c r="D585" i="19460"/>
  <c r="E585" i="19460" s="1"/>
  <c r="F584" i="19460"/>
  <c r="D584" i="19460"/>
  <c r="E584" i="19460" s="1"/>
  <c r="F583" i="19460"/>
  <c r="E583" i="19460"/>
  <c r="D583" i="19460"/>
  <c r="F582" i="19460"/>
  <c r="D582" i="19460"/>
  <c r="E582" i="19460" s="1"/>
  <c r="F581" i="19460"/>
  <c r="D581" i="19460"/>
  <c r="E581" i="19460" s="1"/>
  <c r="B580" i="19460"/>
  <c r="F579" i="19460"/>
  <c r="E579" i="19460"/>
  <c r="D579" i="19460"/>
  <c r="F578" i="19460"/>
  <c r="D578" i="19460"/>
  <c r="E578" i="19460" s="1"/>
  <c r="F577" i="19460"/>
  <c r="E577" i="19460"/>
  <c r="D577" i="19460"/>
  <c r="F576" i="19460"/>
  <c r="E576" i="19460"/>
  <c r="D576" i="19460"/>
  <c r="F575" i="19460"/>
  <c r="E575" i="19460"/>
  <c r="D575" i="19460"/>
  <c r="F574" i="19460"/>
  <c r="D574" i="19460"/>
  <c r="E574" i="19460" s="1"/>
  <c r="F573" i="19460"/>
  <c r="D573" i="19460"/>
  <c r="E573" i="19460" s="1"/>
  <c r="B572" i="19460"/>
  <c r="F571" i="19460"/>
  <c r="D571" i="19460"/>
  <c r="E571" i="19460" s="1"/>
  <c r="F570" i="19460"/>
  <c r="E570" i="19460"/>
  <c r="D570" i="19460"/>
  <c r="F569" i="19460"/>
  <c r="E569" i="19460"/>
  <c r="D569" i="19460"/>
  <c r="F568" i="19460"/>
  <c r="E568" i="19460"/>
  <c r="D568" i="19460"/>
  <c r="F567" i="19460"/>
  <c r="E567" i="19460"/>
  <c r="D567" i="19460"/>
  <c r="F566" i="19460"/>
  <c r="D566" i="19460"/>
  <c r="E566" i="19460" s="1"/>
  <c r="B565" i="19460"/>
  <c r="F565" i="19460" s="1"/>
  <c r="F564" i="19460"/>
  <c r="D564" i="19460"/>
  <c r="E564" i="19460" s="1"/>
  <c r="F563" i="19460"/>
  <c r="E563" i="19460"/>
  <c r="D563" i="19460"/>
  <c r="F562" i="19460"/>
  <c r="E562" i="19460"/>
  <c r="D562" i="19460"/>
  <c r="F561" i="19460"/>
  <c r="E561" i="19460"/>
  <c r="D561" i="19460"/>
  <c r="F560" i="19460"/>
  <c r="E560" i="19460"/>
  <c r="D560" i="19460"/>
  <c r="F559" i="19460"/>
  <c r="E559" i="19460"/>
  <c r="D559" i="19460"/>
  <c r="F558" i="19460"/>
  <c r="D558" i="19460"/>
  <c r="E558" i="19460" s="1"/>
  <c r="F557" i="19460"/>
  <c r="E557" i="19460"/>
  <c r="D557" i="19460"/>
  <c r="B556" i="19460"/>
  <c r="F556" i="19460" s="1"/>
  <c r="F555" i="19460"/>
  <c r="D555" i="19460"/>
  <c r="E555" i="19460" s="1"/>
  <c r="F554" i="19460"/>
  <c r="E554" i="19460"/>
  <c r="D554" i="19460"/>
  <c r="F553" i="19460"/>
  <c r="E553" i="19460"/>
  <c r="D553" i="19460"/>
  <c r="F552" i="19460"/>
  <c r="E552" i="19460"/>
  <c r="D552" i="19460"/>
  <c r="F551" i="19460"/>
  <c r="E551" i="19460"/>
  <c r="D551" i="19460"/>
  <c r="F550" i="19460"/>
  <c r="D550" i="19460"/>
  <c r="E550" i="19460" s="1"/>
  <c r="F549" i="19460"/>
  <c r="E549" i="19460"/>
  <c r="D549" i="19460"/>
  <c r="F548" i="19460"/>
  <c r="E548" i="19460"/>
  <c r="D548" i="19460"/>
  <c r="F547" i="19460"/>
  <c r="E547" i="19460"/>
  <c r="D547" i="19460"/>
  <c r="B546" i="19460"/>
  <c r="F545" i="19460"/>
  <c r="E545" i="19460"/>
  <c r="D545" i="19460"/>
  <c r="F544" i="19460"/>
  <c r="E544" i="19460"/>
  <c r="D544" i="19460"/>
  <c r="F543" i="19460"/>
  <c r="E543" i="19460"/>
  <c r="D543" i="19460"/>
  <c r="B542" i="19460"/>
  <c r="E542" i="19460" s="1"/>
  <c r="F541" i="19460"/>
  <c r="E541" i="19460"/>
  <c r="D541" i="19460"/>
  <c r="F540" i="19460"/>
  <c r="E540" i="19460"/>
  <c r="D540" i="19460"/>
  <c r="F539" i="19460"/>
  <c r="D539" i="19460"/>
  <c r="E539" i="19460" s="1"/>
  <c r="F538" i="19460"/>
  <c r="D538" i="19460"/>
  <c r="E538" i="19460" s="1"/>
  <c r="F537" i="19460"/>
  <c r="D537" i="19460"/>
  <c r="E537" i="19460" s="1"/>
  <c r="F536" i="19460"/>
  <c r="E536" i="19460"/>
  <c r="D536" i="19460"/>
  <c r="F535" i="19460"/>
  <c r="E535" i="19460"/>
  <c r="D535" i="19460"/>
  <c r="F534" i="19460"/>
  <c r="E534" i="19460"/>
  <c r="D534" i="19460"/>
  <c r="B533" i="19460"/>
  <c r="F532" i="19460"/>
  <c r="E532" i="19460"/>
  <c r="D532" i="19460"/>
  <c r="B531" i="19460"/>
  <c r="F530" i="19460"/>
  <c r="D530" i="19460"/>
  <c r="E530" i="19460" s="1"/>
  <c r="F529" i="19460"/>
  <c r="D529" i="19460"/>
  <c r="E529" i="19460" s="1"/>
  <c r="F528" i="19460"/>
  <c r="E528" i="19460"/>
  <c r="D528" i="19460"/>
  <c r="F527" i="19460"/>
  <c r="E527" i="19460"/>
  <c r="D527" i="19460"/>
  <c r="F526" i="19460"/>
  <c r="E526" i="19460"/>
  <c r="D526" i="19460"/>
  <c r="F525" i="19460"/>
  <c r="D525" i="19460"/>
  <c r="E525" i="19460" s="1"/>
  <c r="F524" i="19460"/>
  <c r="D524" i="19460"/>
  <c r="E524" i="19460" s="1"/>
  <c r="B523" i="19460"/>
  <c r="F522" i="19460"/>
  <c r="D522" i="19460"/>
  <c r="E522" i="19460" s="1"/>
  <c r="F521" i="19460"/>
  <c r="D521" i="19460"/>
  <c r="E521" i="19460" s="1"/>
  <c r="F520" i="19460"/>
  <c r="E520" i="19460"/>
  <c r="D520" i="19460"/>
  <c r="F519" i="19460"/>
  <c r="E519" i="19460"/>
  <c r="D519" i="19460"/>
  <c r="F518" i="19460"/>
  <c r="E518" i="19460"/>
  <c r="D518" i="19460"/>
  <c r="F517" i="19460"/>
  <c r="E517" i="19460"/>
  <c r="D517" i="19460"/>
  <c r="F516" i="19460"/>
  <c r="E516" i="19460"/>
  <c r="D516" i="19460"/>
  <c r="F515" i="19460"/>
  <c r="E515" i="19460"/>
  <c r="D515" i="19460"/>
  <c r="F514" i="19460"/>
  <c r="E514" i="19460"/>
  <c r="D514" i="19460"/>
  <c r="F513" i="19460"/>
  <c r="E513" i="19460"/>
  <c r="D513" i="19460"/>
  <c r="F512" i="19460"/>
  <c r="E512" i="19460"/>
  <c r="D512" i="19460"/>
  <c r="F511" i="19460"/>
  <c r="E511" i="19460"/>
  <c r="D511" i="19460"/>
  <c r="F510" i="19460"/>
  <c r="E510" i="19460"/>
  <c r="D510" i="19460"/>
  <c r="F509" i="19460"/>
  <c r="E509" i="19460"/>
  <c r="D509" i="19460"/>
  <c r="F508" i="19460"/>
  <c r="E508" i="19460"/>
  <c r="D508" i="19460"/>
  <c r="F507" i="19460"/>
  <c r="E507" i="19460"/>
  <c r="D507" i="19460"/>
  <c r="F506" i="19460"/>
  <c r="D506" i="19460"/>
  <c r="E506" i="19460" s="1"/>
  <c r="F505" i="19460"/>
  <c r="D505" i="19460"/>
  <c r="E505" i="19460" s="1"/>
  <c r="B504" i="19460"/>
  <c r="F502" i="19460"/>
  <c r="D502" i="19460"/>
  <c r="E502" i="19460" s="1"/>
  <c r="F501" i="19460"/>
  <c r="E501" i="19460"/>
  <c r="D501" i="19460"/>
  <c r="F500" i="19460"/>
  <c r="E500" i="19460"/>
  <c r="D500" i="19460"/>
  <c r="B499" i="19460"/>
  <c r="F498" i="19460"/>
  <c r="E498" i="19460"/>
  <c r="D498" i="19460"/>
  <c r="F497" i="19460"/>
  <c r="E497" i="19460"/>
  <c r="D497" i="19460"/>
  <c r="F496" i="19460"/>
  <c r="D496" i="19460"/>
  <c r="E496" i="19460" s="1"/>
  <c r="F495" i="19460"/>
  <c r="E495" i="19460"/>
  <c r="D495" i="19460"/>
  <c r="F494" i="19460"/>
  <c r="E494" i="19460"/>
  <c r="D494" i="19460"/>
  <c r="F493" i="19460"/>
  <c r="E493" i="19460"/>
  <c r="D493" i="19460"/>
  <c r="F492" i="19460"/>
  <c r="E492" i="19460"/>
  <c r="D492" i="19460"/>
  <c r="B491" i="19460"/>
  <c r="F490" i="19460"/>
  <c r="E490" i="19460"/>
  <c r="D490" i="19460"/>
  <c r="F489" i="19460"/>
  <c r="E489" i="19460"/>
  <c r="D489" i="19460"/>
  <c r="F488" i="19460"/>
  <c r="E488" i="19460"/>
  <c r="D488" i="19460"/>
  <c r="F487" i="19460"/>
  <c r="E487" i="19460"/>
  <c r="D487" i="19460"/>
  <c r="F486" i="19460"/>
  <c r="E486" i="19460"/>
  <c r="D486" i="19460"/>
  <c r="F485" i="19460"/>
  <c r="E485" i="19460"/>
  <c r="D485" i="19460"/>
  <c r="F484" i="19460"/>
  <c r="E484" i="19460"/>
  <c r="D484" i="19460"/>
  <c r="F483" i="19460"/>
  <c r="E483" i="19460"/>
  <c r="D483" i="19460"/>
  <c r="B482" i="19460"/>
  <c r="E482" i="19460" s="1"/>
  <c r="F481" i="19460"/>
  <c r="E481" i="19460"/>
  <c r="D481" i="19460"/>
  <c r="F480" i="19460"/>
  <c r="E480" i="19460"/>
  <c r="D480" i="19460"/>
  <c r="F479" i="19460"/>
  <c r="D479" i="19460"/>
  <c r="E479" i="19460" s="1"/>
  <c r="F478" i="19460"/>
  <c r="E478" i="19460"/>
  <c r="D478" i="19460"/>
  <c r="F477" i="19460"/>
  <c r="E477" i="19460"/>
  <c r="D477" i="19460"/>
  <c r="F476" i="19460"/>
  <c r="E476" i="19460"/>
  <c r="D476" i="19460"/>
  <c r="F475" i="19460"/>
  <c r="E475" i="19460"/>
  <c r="D475" i="19460"/>
  <c r="F474" i="19460"/>
  <c r="E474" i="19460"/>
  <c r="D474" i="19460"/>
  <c r="F473" i="19460"/>
  <c r="E473" i="19460"/>
  <c r="D473" i="19460"/>
  <c r="F472" i="19460"/>
  <c r="E472" i="19460"/>
  <c r="D472" i="19460"/>
  <c r="B471" i="19460"/>
  <c r="F470" i="19460"/>
  <c r="E470" i="19460"/>
  <c r="D470" i="19460"/>
  <c r="F469" i="19460"/>
  <c r="E469" i="19460"/>
  <c r="D469" i="19460"/>
  <c r="F468" i="19460"/>
  <c r="E468" i="19460"/>
  <c r="D468" i="19460"/>
  <c r="F467" i="19460"/>
  <c r="E467" i="19460"/>
  <c r="D467" i="19460"/>
  <c r="F466" i="19460"/>
  <c r="E466" i="19460"/>
  <c r="D466" i="19460"/>
  <c r="F465" i="19460"/>
  <c r="E465" i="19460"/>
  <c r="D465" i="19460"/>
  <c r="F464" i="19460"/>
  <c r="E464" i="19460"/>
  <c r="D464" i="19460"/>
  <c r="B463" i="19460"/>
  <c r="F463" i="19460" s="1"/>
  <c r="F462" i="19460"/>
  <c r="D462" i="19460"/>
  <c r="E462" i="19460" s="1"/>
  <c r="F461" i="19460"/>
  <c r="E461" i="19460"/>
  <c r="D461" i="19460"/>
  <c r="F460" i="19460"/>
  <c r="D460" i="19460"/>
  <c r="E460" i="19460" s="1"/>
  <c r="F459" i="19460"/>
  <c r="E459" i="19460"/>
  <c r="D459" i="19460"/>
  <c r="F458" i="19460"/>
  <c r="E458" i="19460"/>
  <c r="D458" i="19460"/>
  <c r="F457" i="19460"/>
  <c r="E457" i="19460"/>
  <c r="D457" i="19460"/>
  <c r="F456" i="19460"/>
  <c r="E456" i="19460"/>
  <c r="D456" i="19460"/>
  <c r="F455" i="19460"/>
  <c r="E455" i="19460"/>
  <c r="D455" i="19460"/>
  <c r="F454" i="19460"/>
  <c r="E454" i="19460"/>
  <c r="D454" i="19460"/>
  <c r="F453" i="19460"/>
  <c r="E453" i="19460"/>
  <c r="D453" i="19460"/>
  <c r="F452" i="19460"/>
  <c r="E452" i="19460"/>
  <c r="D452" i="19460"/>
  <c r="F451" i="19460"/>
  <c r="E451" i="19460"/>
  <c r="D451" i="19460"/>
  <c r="F450" i="19460"/>
  <c r="E450" i="19460"/>
  <c r="D450" i="19460"/>
  <c r="F449" i="19460"/>
  <c r="D449" i="19460"/>
  <c r="E449" i="19460" s="1"/>
  <c r="F448" i="19460"/>
  <c r="D448" i="19460"/>
  <c r="E448" i="19460" s="1"/>
  <c r="B447" i="19460"/>
  <c r="B446" i="19460" s="1"/>
  <c r="F445" i="19460"/>
  <c r="E445" i="19460"/>
  <c r="D445" i="19460"/>
  <c r="F444" i="19460"/>
  <c r="E444" i="19460"/>
  <c r="D444" i="19460"/>
  <c r="F443" i="19460"/>
  <c r="E443" i="19460"/>
  <c r="D443" i="19460"/>
  <c r="F442" i="19460"/>
  <c r="E442" i="19460"/>
  <c r="D442" i="19460"/>
  <c r="B441" i="19460"/>
  <c r="F440" i="19460"/>
  <c r="E440" i="19460"/>
  <c r="D440" i="19460"/>
  <c r="F439" i="19460"/>
  <c r="E439" i="19460"/>
  <c r="D439" i="19460"/>
  <c r="F438" i="19460"/>
  <c r="E438" i="19460"/>
  <c r="D438" i="19460"/>
  <c r="D437" i="19460"/>
  <c r="B437" i="19460"/>
  <c r="F436" i="19460"/>
  <c r="E436" i="19460"/>
  <c r="D436" i="19460"/>
  <c r="F435" i="19460"/>
  <c r="E435" i="19460"/>
  <c r="D435" i="19460"/>
  <c r="F434" i="19460"/>
  <c r="E434" i="19460"/>
  <c r="D434" i="19460"/>
  <c r="B433" i="19460"/>
  <c r="F432" i="19460"/>
  <c r="E432" i="19460"/>
  <c r="D432" i="19460"/>
  <c r="F431" i="19460"/>
  <c r="E431" i="19460"/>
  <c r="D431" i="19460"/>
  <c r="F430" i="19460"/>
  <c r="E430" i="19460"/>
  <c r="D430" i="19460"/>
  <c r="F429" i="19460"/>
  <c r="E429" i="19460"/>
  <c r="D429" i="19460"/>
  <c r="F428" i="19460"/>
  <c r="E428" i="19460"/>
  <c r="D428" i="19460"/>
  <c r="F427" i="19460"/>
  <c r="D427" i="19460"/>
  <c r="E427" i="19460" s="1"/>
  <c r="F425" i="19460"/>
  <c r="E425" i="19460"/>
  <c r="D425" i="19460"/>
  <c r="F424" i="19460"/>
  <c r="E424" i="19460"/>
  <c r="D424" i="19460"/>
  <c r="F423" i="19460"/>
  <c r="E423" i="19460"/>
  <c r="D423" i="19460"/>
  <c r="F422" i="19460"/>
  <c r="E422" i="19460"/>
  <c r="D422" i="19460"/>
  <c r="B421" i="19460"/>
  <c r="F421" i="19460" s="1"/>
  <c r="F420" i="19460"/>
  <c r="E420" i="19460"/>
  <c r="D420" i="19460"/>
  <c r="F419" i="19460"/>
  <c r="E419" i="19460"/>
  <c r="D419" i="19460"/>
  <c r="F418" i="19460"/>
  <c r="E418" i="19460"/>
  <c r="D418" i="19460"/>
  <c r="F417" i="19460"/>
  <c r="E417" i="19460"/>
  <c r="D417" i="19460"/>
  <c r="B416" i="19460"/>
  <c r="E416" i="19460" s="1"/>
  <c r="F415" i="19460"/>
  <c r="E415" i="19460"/>
  <c r="D415" i="19460"/>
  <c r="F414" i="19460"/>
  <c r="E414" i="19460"/>
  <c r="D414" i="19460"/>
  <c r="F413" i="19460"/>
  <c r="E413" i="19460"/>
  <c r="D413" i="19460"/>
  <c r="F412" i="19460"/>
  <c r="E412" i="19460"/>
  <c r="D412" i="19460"/>
  <c r="B411" i="19460"/>
  <c r="F410" i="19460"/>
  <c r="E410" i="19460"/>
  <c r="D410" i="19460"/>
  <c r="F409" i="19460"/>
  <c r="E409" i="19460"/>
  <c r="D409" i="19460"/>
  <c r="F408" i="19460"/>
  <c r="E408" i="19460"/>
  <c r="D408" i="19460"/>
  <c r="F407" i="19460"/>
  <c r="E407" i="19460"/>
  <c r="D407" i="19460"/>
  <c r="F406" i="19460"/>
  <c r="E406" i="19460"/>
  <c r="D406" i="19460"/>
  <c r="D405" i="19460"/>
  <c r="B405" i="19460"/>
  <c r="F404" i="19460"/>
  <c r="E404" i="19460"/>
  <c r="D404" i="19460"/>
  <c r="F403" i="19460"/>
  <c r="E403" i="19460"/>
  <c r="D403" i="19460"/>
  <c r="F402" i="19460"/>
  <c r="E402" i="19460"/>
  <c r="D402" i="19460"/>
  <c r="F401" i="19460"/>
  <c r="E401" i="19460"/>
  <c r="D401" i="19460"/>
  <c r="F400" i="19460"/>
  <c r="E400" i="19460"/>
  <c r="D400" i="19460"/>
  <c r="F399" i="19460"/>
  <c r="E399" i="19460"/>
  <c r="D399" i="19460"/>
  <c r="F398" i="19460"/>
  <c r="E398" i="19460"/>
  <c r="D398" i="19460"/>
  <c r="F397" i="19460"/>
  <c r="E397" i="19460"/>
  <c r="D397" i="19460"/>
  <c r="B396" i="19460"/>
  <c r="E396" i="19460" s="1"/>
  <c r="F395" i="19460"/>
  <c r="D395" i="19460"/>
  <c r="E395" i="19460" s="1"/>
  <c r="F394" i="19460"/>
  <c r="E394" i="19460"/>
  <c r="D394" i="19460"/>
  <c r="F393" i="19460"/>
  <c r="E393" i="19460"/>
  <c r="D393" i="19460"/>
  <c r="F392" i="19460"/>
  <c r="E392" i="19460"/>
  <c r="D392" i="19460"/>
  <c r="B391" i="19460"/>
  <c r="B390" i="19460" s="1"/>
  <c r="F389" i="19460"/>
  <c r="E389" i="19460"/>
  <c r="D389" i="19460"/>
  <c r="F388" i="19460"/>
  <c r="D388" i="19460"/>
  <c r="E388" i="19460" s="1"/>
  <c r="F387" i="19460"/>
  <c r="E387" i="19460"/>
  <c r="D387" i="19460"/>
  <c r="F386" i="19460"/>
  <c r="E386" i="19460"/>
  <c r="D386" i="19460"/>
  <c r="F385" i="19460"/>
  <c r="E385" i="19460"/>
  <c r="D385" i="19460"/>
  <c r="F384" i="19460"/>
  <c r="E384" i="19460"/>
  <c r="D384" i="19460"/>
  <c r="F383" i="19460"/>
  <c r="E383" i="19460"/>
  <c r="D383" i="19460"/>
  <c r="B382" i="19460"/>
  <c r="F381" i="19460"/>
  <c r="E381" i="19460"/>
  <c r="D381" i="19460"/>
  <c r="F380" i="19460"/>
  <c r="E380" i="19460"/>
  <c r="D380" i="19460"/>
  <c r="F379" i="19460"/>
  <c r="E379" i="19460"/>
  <c r="D379" i="19460"/>
  <c r="F378" i="19460"/>
  <c r="D378" i="19460"/>
  <c r="E378" i="19460" s="1"/>
  <c r="F377" i="19460"/>
  <c r="D377" i="19460"/>
  <c r="E377" i="19460" s="1"/>
  <c r="B376" i="19460"/>
  <c r="F375" i="19460"/>
  <c r="E375" i="19460"/>
  <c r="D375" i="19460"/>
  <c r="F374" i="19460"/>
  <c r="E374" i="19460"/>
  <c r="D374" i="19460"/>
  <c r="F373" i="19460"/>
  <c r="D373" i="19460"/>
  <c r="E373" i="19460" s="1"/>
  <c r="B372" i="19460"/>
  <c r="F371" i="19460"/>
  <c r="E371" i="19460"/>
  <c r="D371" i="19460"/>
  <c r="F370" i="19460"/>
  <c r="E370" i="19460"/>
  <c r="D370" i="19460"/>
  <c r="F369" i="19460"/>
  <c r="E369" i="19460"/>
  <c r="D369" i="19460"/>
  <c r="B368" i="19460"/>
  <c r="E368" i="19460" s="1"/>
  <c r="F367" i="19460"/>
  <c r="E367" i="19460"/>
  <c r="D367" i="19460"/>
  <c r="F366" i="19460"/>
  <c r="E366" i="19460"/>
  <c r="D366" i="19460"/>
  <c r="F365" i="19460"/>
  <c r="E365" i="19460"/>
  <c r="D365" i="19460"/>
  <c r="B364" i="19460"/>
  <c r="E364" i="19460" s="1"/>
  <c r="F363" i="19460"/>
  <c r="E363" i="19460"/>
  <c r="D363" i="19460"/>
  <c r="F362" i="19460"/>
  <c r="E362" i="19460"/>
  <c r="D362" i="19460"/>
  <c r="F361" i="19460"/>
  <c r="E361" i="19460"/>
  <c r="D361" i="19460"/>
  <c r="F360" i="19460"/>
  <c r="E360" i="19460"/>
  <c r="D360" i="19460"/>
  <c r="F359" i="19460"/>
  <c r="E359" i="19460"/>
  <c r="D359" i="19460"/>
  <c r="B358" i="19460"/>
  <c r="E358" i="19460" s="1"/>
  <c r="F357" i="19460"/>
  <c r="E357" i="19460"/>
  <c r="D357" i="19460"/>
  <c r="F356" i="19460"/>
  <c r="E356" i="19460"/>
  <c r="D356" i="19460"/>
  <c r="F355" i="19460"/>
  <c r="E355" i="19460"/>
  <c r="D355" i="19460"/>
  <c r="F354" i="19460"/>
  <c r="E354" i="19460"/>
  <c r="D354" i="19460"/>
  <c r="F353" i="19460"/>
  <c r="E353" i="19460"/>
  <c r="D353" i="19460"/>
  <c r="B352" i="19460"/>
  <c r="E352" i="19460" s="1"/>
  <c r="F351" i="19460"/>
  <c r="E351" i="19460"/>
  <c r="D351" i="19460"/>
  <c r="F350" i="19460"/>
  <c r="E350" i="19460"/>
  <c r="D350" i="19460"/>
  <c r="F349" i="19460"/>
  <c r="E349" i="19460"/>
  <c r="D349" i="19460"/>
  <c r="F348" i="19460"/>
  <c r="D348" i="19460"/>
  <c r="E348" i="19460" s="1"/>
  <c r="F347" i="19460"/>
  <c r="D347" i="19460"/>
  <c r="E347" i="19460" s="1"/>
  <c r="F346" i="19460"/>
  <c r="D346" i="19460"/>
  <c r="E346" i="19460" s="1"/>
  <c r="B345" i="19460"/>
  <c r="F344" i="19460"/>
  <c r="E344" i="19460"/>
  <c r="D344" i="19460"/>
  <c r="F343" i="19460"/>
  <c r="E343" i="19460"/>
  <c r="D343" i="19460"/>
  <c r="F342" i="19460"/>
  <c r="D342" i="19460"/>
  <c r="E342" i="19460" s="1"/>
  <c r="F341" i="19460"/>
  <c r="D341" i="19460"/>
  <c r="E341" i="19460" s="1"/>
  <c r="B340" i="19460"/>
  <c r="F338" i="19460"/>
  <c r="D338" i="19460"/>
  <c r="E338" i="19460" s="1"/>
  <c r="F337" i="19460"/>
  <c r="E337" i="19460"/>
  <c r="D337" i="19460"/>
  <c r="B336" i="19460"/>
  <c r="F335" i="19460"/>
  <c r="E335" i="19460"/>
  <c r="D335" i="19460"/>
  <c r="F334" i="19460"/>
  <c r="E334" i="19460"/>
  <c r="D334" i="19460"/>
  <c r="F333" i="19460"/>
  <c r="E333" i="19460"/>
  <c r="D333" i="19460"/>
  <c r="F332" i="19460"/>
  <c r="E332" i="19460"/>
  <c r="D332" i="19460"/>
  <c r="F331" i="19460"/>
  <c r="E331" i="19460"/>
  <c r="D331" i="19460"/>
  <c r="B330" i="19460"/>
  <c r="E330" i="19460" s="1"/>
  <c r="F329" i="19460"/>
  <c r="E329" i="19460"/>
  <c r="D329" i="19460"/>
  <c r="F328" i="19460"/>
  <c r="E328" i="19460"/>
  <c r="D328" i="19460"/>
  <c r="F327" i="19460"/>
  <c r="E327" i="19460"/>
  <c r="D327" i="19460"/>
  <c r="F326" i="19460"/>
  <c r="E326" i="19460"/>
  <c r="D326" i="19460"/>
  <c r="F325" i="19460"/>
  <c r="E325" i="19460"/>
  <c r="D325" i="19460"/>
  <c r="F324" i="19460"/>
  <c r="E324" i="19460"/>
  <c r="D324" i="19460"/>
  <c r="F323" i="19460"/>
  <c r="E323" i="19460"/>
  <c r="D323" i="19460"/>
  <c r="B322" i="19460"/>
  <c r="E322" i="19460" s="1"/>
  <c r="F321" i="19460"/>
  <c r="E321" i="19460"/>
  <c r="D321" i="19460"/>
  <c r="F320" i="19460"/>
  <c r="E320" i="19460"/>
  <c r="D320" i="19460"/>
  <c r="F319" i="19460"/>
  <c r="E319" i="19460"/>
  <c r="D319" i="19460"/>
  <c r="F318" i="19460"/>
  <c r="E318" i="19460"/>
  <c r="D318" i="19460"/>
  <c r="F317" i="19460"/>
  <c r="E317" i="19460"/>
  <c r="D317" i="19460"/>
  <c r="F316" i="19460"/>
  <c r="E316" i="19460"/>
  <c r="D316" i="19460"/>
  <c r="F315" i="19460"/>
  <c r="E315" i="19460"/>
  <c r="D315" i="19460"/>
  <c r="F314" i="19460"/>
  <c r="E314" i="19460"/>
  <c r="D314" i="19460"/>
  <c r="F313" i="19460"/>
  <c r="E313" i="19460"/>
  <c r="D313" i="19460"/>
  <c r="B312" i="19460"/>
  <c r="E312" i="19460" s="1"/>
  <c r="F311" i="19460"/>
  <c r="E311" i="19460"/>
  <c r="D311" i="19460"/>
  <c r="F310" i="19460"/>
  <c r="E310" i="19460"/>
  <c r="D310" i="19460"/>
  <c r="F309" i="19460"/>
  <c r="E309" i="19460"/>
  <c r="D309" i="19460"/>
  <c r="F308" i="19460"/>
  <c r="E308" i="19460"/>
  <c r="D308" i="19460"/>
  <c r="F307" i="19460"/>
  <c r="E307" i="19460"/>
  <c r="D307" i="19460"/>
  <c r="F306" i="19460"/>
  <c r="E306" i="19460"/>
  <c r="D306" i="19460"/>
  <c r="F305" i="19460"/>
  <c r="E305" i="19460"/>
  <c r="D305" i="19460"/>
  <c r="F304" i="19460"/>
  <c r="E304" i="19460"/>
  <c r="D304" i="19460"/>
  <c r="F303" i="19460"/>
  <c r="E303" i="19460"/>
  <c r="D303" i="19460"/>
  <c r="B302" i="19460"/>
  <c r="E302" i="19460" s="1"/>
  <c r="F301" i="19460"/>
  <c r="D301" i="19460"/>
  <c r="E301" i="19460" s="1"/>
  <c r="F300" i="19460"/>
  <c r="E300" i="19460"/>
  <c r="D300" i="19460"/>
  <c r="F299" i="19460"/>
  <c r="E299" i="19460"/>
  <c r="D299" i="19460"/>
  <c r="F298" i="19460"/>
  <c r="E298" i="19460"/>
  <c r="D298" i="19460"/>
  <c r="F297" i="19460"/>
  <c r="E297" i="19460"/>
  <c r="D297" i="19460"/>
  <c r="F296" i="19460"/>
  <c r="E296" i="19460"/>
  <c r="D296" i="19460"/>
  <c r="F295" i="19460"/>
  <c r="D295" i="19460"/>
  <c r="E295" i="19460" s="1"/>
  <c r="F294" i="19460"/>
  <c r="E294" i="19460"/>
  <c r="D294" i="19460"/>
  <c r="F293" i="19460"/>
  <c r="E293" i="19460"/>
  <c r="D293" i="19460"/>
  <c r="F292" i="19460"/>
  <c r="D292" i="19460"/>
  <c r="E292" i="19460" s="1"/>
  <c r="F291" i="19460"/>
  <c r="E291" i="19460"/>
  <c r="D291" i="19460"/>
  <c r="F290" i="19460"/>
  <c r="D290" i="19460"/>
  <c r="E290" i="19460" s="1"/>
  <c r="F289" i="19460"/>
  <c r="D289" i="19460"/>
  <c r="E289" i="19460" s="1"/>
  <c r="B288" i="19460"/>
  <c r="F287" i="19460"/>
  <c r="D287" i="19460"/>
  <c r="E287" i="19460" s="1"/>
  <c r="F286" i="19460"/>
  <c r="E286" i="19460"/>
  <c r="D286" i="19460"/>
  <c r="F285" i="19460"/>
  <c r="E285" i="19460"/>
  <c r="D285" i="19460"/>
  <c r="F284" i="19460"/>
  <c r="E284" i="19460"/>
  <c r="D284" i="19460"/>
  <c r="F283" i="19460"/>
  <c r="E283" i="19460"/>
  <c r="D283" i="19460"/>
  <c r="F282" i="19460"/>
  <c r="E282" i="19460"/>
  <c r="D282" i="19460"/>
  <c r="F281" i="19460"/>
  <c r="E281" i="19460"/>
  <c r="D281" i="19460"/>
  <c r="F280" i="19460"/>
  <c r="E280" i="19460"/>
  <c r="D280" i="19460"/>
  <c r="B279" i="19460"/>
  <c r="F278" i="19460"/>
  <c r="E278" i="19460"/>
  <c r="D278" i="19460"/>
  <c r="F277" i="19460"/>
  <c r="E277" i="19460"/>
  <c r="D277" i="19460"/>
  <c r="F276" i="19460"/>
  <c r="E276" i="19460"/>
  <c r="D276" i="19460"/>
  <c r="F275" i="19460"/>
  <c r="E275" i="19460"/>
  <c r="D275" i="19460"/>
  <c r="F274" i="19460"/>
  <c r="E274" i="19460"/>
  <c r="D274" i="19460"/>
  <c r="F273" i="19460"/>
  <c r="E273" i="19460"/>
  <c r="D273" i="19460"/>
  <c r="F272" i="19460"/>
  <c r="E272" i="19460"/>
  <c r="D272" i="19460"/>
  <c r="B271" i="19460"/>
  <c r="F270" i="19460"/>
  <c r="E270" i="19460"/>
  <c r="D270" i="19460"/>
  <c r="F269" i="19460"/>
  <c r="E269" i="19460"/>
  <c r="D269" i="19460"/>
  <c r="F268" i="19460"/>
  <c r="E268" i="19460"/>
  <c r="D268" i="19460"/>
  <c r="F267" i="19460"/>
  <c r="E267" i="19460"/>
  <c r="D267" i="19460"/>
  <c r="F266" i="19460"/>
  <c r="E266" i="19460"/>
  <c r="D266" i="19460"/>
  <c r="F265" i="19460"/>
  <c r="E265" i="19460"/>
  <c r="D265" i="19460"/>
  <c r="B264" i="19460"/>
  <c r="E264" i="19460" s="1"/>
  <c r="F263" i="19460"/>
  <c r="D263" i="19460"/>
  <c r="E263" i="19460" s="1"/>
  <c r="F262" i="19460"/>
  <c r="E262" i="19460"/>
  <c r="D262" i="19460"/>
  <c r="F261" i="19460"/>
  <c r="E261" i="19460"/>
  <c r="D261" i="19460"/>
  <c r="F260" i="19460"/>
  <c r="E260" i="19460"/>
  <c r="D260" i="19460"/>
  <c r="F259" i="19460"/>
  <c r="E259" i="19460"/>
  <c r="D259" i="19460"/>
  <c r="F258" i="19460"/>
  <c r="D258" i="19460"/>
  <c r="E258" i="19460" s="1"/>
  <c r="F257" i="19460"/>
  <c r="E257" i="19460"/>
  <c r="D257" i="19460"/>
  <c r="F256" i="19460"/>
  <c r="E256" i="19460"/>
  <c r="D256" i="19460"/>
  <c r="F255" i="19460"/>
  <c r="D255" i="19460"/>
  <c r="E255" i="19460" s="1"/>
  <c r="F254" i="19460"/>
  <c r="D254" i="19460"/>
  <c r="E254" i="19460" s="1"/>
  <c r="B253" i="19460"/>
  <c r="F253" i="19460" s="1"/>
  <c r="F252" i="19460"/>
  <c r="E252" i="19460"/>
  <c r="D252" i="19460"/>
  <c r="F251" i="19460"/>
  <c r="E251" i="19460"/>
  <c r="D251" i="19460"/>
  <c r="B250" i="19460"/>
  <c r="E250" i="19460" s="1"/>
  <c r="F248" i="19460"/>
  <c r="E248" i="19460"/>
  <c r="D248" i="19460"/>
  <c r="F247" i="19460"/>
  <c r="E247" i="19460"/>
  <c r="D247" i="19460"/>
  <c r="F246" i="19460"/>
  <c r="E246" i="19460"/>
  <c r="D246" i="19460"/>
  <c r="F245" i="19460"/>
  <c r="D245" i="19460"/>
  <c r="E245" i="19460" s="1"/>
  <c r="F244" i="19460"/>
  <c r="E244" i="19460"/>
  <c r="D244" i="19460"/>
  <c r="F243" i="19460"/>
  <c r="E243" i="19460"/>
  <c r="D243" i="19460"/>
  <c r="F242" i="19460"/>
  <c r="E242" i="19460"/>
  <c r="D242" i="19460"/>
  <c r="F241" i="19460"/>
  <c r="E241" i="19460"/>
  <c r="D241" i="19460"/>
  <c r="B240" i="19460"/>
  <c r="F238" i="19460"/>
  <c r="E238" i="19460"/>
  <c r="D238" i="19460"/>
  <c r="F237" i="19460"/>
  <c r="E237" i="19460"/>
  <c r="D237" i="19460"/>
  <c r="F236" i="19460"/>
  <c r="E236" i="19460"/>
  <c r="D236" i="19460"/>
  <c r="B235" i="19460"/>
  <c r="F234" i="19460"/>
  <c r="D234" i="19460"/>
  <c r="E234" i="19460" s="1"/>
  <c r="F233" i="19460"/>
  <c r="E233" i="19460"/>
  <c r="D233" i="19460"/>
  <c r="B232" i="19460"/>
  <c r="F231" i="19460"/>
  <c r="E231" i="19460"/>
  <c r="D231" i="19460"/>
  <c r="F230" i="19460"/>
  <c r="D230" i="19460"/>
  <c r="E230" i="19460" s="1"/>
  <c r="F229" i="19460"/>
  <c r="E229" i="19460"/>
  <c r="D229" i="19460"/>
  <c r="F228" i="19460"/>
  <c r="E228" i="19460"/>
  <c r="D228" i="19460"/>
  <c r="F227" i="19460"/>
  <c r="E227" i="19460"/>
  <c r="D227" i="19460"/>
  <c r="F226" i="19460"/>
  <c r="E226" i="19460"/>
  <c r="D226" i="19460"/>
  <c r="F225" i="19460"/>
  <c r="E225" i="19460"/>
  <c r="D225" i="19460"/>
  <c r="F224" i="19460"/>
  <c r="E224" i="19460"/>
  <c r="D224" i="19460"/>
  <c r="F223" i="19460"/>
  <c r="E223" i="19460"/>
  <c r="D223" i="19460"/>
  <c r="F222" i="19460"/>
  <c r="E222" i="19460"/>
  <c r="D222" i="19460"/>
  <c r="F221" i="19460"/>
  <c r="E221" i="19460"/>
  <c r="D221" i="19460"/>
  <c r="F220" i="19460"/>
  <c r="E220" i="19460"/>
  <c r="D220" i="19460"/>
  <c r="F219" i="19460"/>
  <c r="D219" i="19460"/>
  <c r="E219" i="19460" s="1"/>
  <c r="F218" i="19460"/>
  <c r="D218" i="19460"/>
  <c r="E218" i="19460" s="1"/>
  <c r="B217" i="19460"/>
  <c r="F216" i="19460"/>
  <c r="E216" i="19460"/>
  <c r="D216" i="19460"/>
  <c r="F215" i="19460"/>
  <c r="E215" i="19460"/>
  <c r="D215" i="19460"/>
  <c r="F214" i="19460"/>
  <c r="E214" i="19460"/>
  <c r="D214" i="19460"/>
  <c r="F213" i="19460"/>
  <c r="E213" i="19460"/>
  <c r="D213" i="19460"/>
  <c r="F212" i="19460"/>
  <c r="E212" i="19460"/>
  <c r="D212" i="19460"/>
  <c r="F211" i="19460"/>
  <c r="E211" i="19460"/>
  <c r="D211" i="19460"/>
  <c r="B210" i="19460"/>
  <c r="E210" i="19460" s="1"/>
  <c r="F209" i="19460"/>
  <c r="E209" i="19460"/>
  <c r="D209" i="19460"/>
  <c r="F208" i="19460"/>
  <c r="E208" i="19460"/>
  <c r="D208" i="19460"/>
  <c r="F207" i="19460"/>
  <c r="E207" i="19460"/>
  <c r="D207" i="19460"/>
  <c r="F206" i="19460"/>
  <c r="E206" i="19460"/>
  <c r="D206" i="19460"/>
  <c r="F205" i="19460"/>
  <c r="E205" i="19460"/>
  <c r="D205" i="19460"/>
  <c r="B204" i="19460"/>
  <c r="E204" i="19460" s="1"/>
  <c r="F203" i="19460"/>
  <c r="E203" i="19460"/>
  <c r="D203" i="19460"/>
  <c r="F202" i="19460"/>
  <c r="E202" i="19460"/>
  <c r="D202" i="19460"/>
  <c r="F201" i="19460"/>
  <c r="E201" i="19460"/>
  <c r="D201" i="19460"/>
  <c r="F200" i="19460"/>
  <c r="E200" i="19460"/>
  <c r="D200" i="19460"/>
  <c r="F199" i="19460"/>
  <c r="E199" i="19460"/>
  <c r="D199" i="19460"/>
  <c r="B198" i="19460"/>
  <c r="E198" i="19460" s="1"/>
  <c r="F197" i="19460"/>
  <c r="E197" i="19460"/>
  <c r="D197" i="19460"/>
  <c r="F196" i="19460"/>
  <c r="E196" i="19460"/>
  <c r="D196" i="19460"/>
  <c r="F195" i="19460"/>
  <c r="E195" i="19460"/>
  <c r="D195" i="19460"/>
  <c r="F194" i="19460"/>
  <c r="E194" i="19460"/>
  <c r="D194" i="19460"/>
  <c r="F193" i="19460"/>
  <c r="E193" i="19460"/>
  <c r="D193" i="19460"/>
  <c r="F192" i="19460"/>
  <c r="D192" i="19460"/>
  <c r="E192" i="19460" s="1"/>
  <c r="F191" i="19460"/>
  <c r="D191" i="19460"/>
  <c r="E191" i="19460" s="1"/>
  <c r="B190" i="19460"/>
  <c r="F189" i="19460"/>
  <c r="D189" i="19460"/>
  <c r="E189" i="19460" s="1"/>
  <c r="F188" i="19460"/>
  <c r="D188" i="19460"/>
  <c r="E188" i="19460" s="1"/>
  <c r="F187" i="19460"/>
  <c r="E187" i="19460"/>
  <c r="D187" i="19460"/>
  <c r="F186" i="19460"/>
  <c r="E186" i="19460"/>
  <c r="D186" i="19460"/>
  <c r="F185" i="19460"/>
  <c r="D185" i="19460"/>
  <c r="E185" i="19460" s="1"/>
  <c r="F184" i="19460"/>
  <c r="D184" i="19460"/>
  <c r="E184" i="19460" s="1"/>
  <c r="B183" i="19460"/>
  <c r="F182" i="19460"/>
  <c r="D182" i="19460"/>
  <c r="E182" i="19460" s="1"/>
  <c r="F181" i="19460"/>
  <c r="E181" i="19460"/>
  <c r="D181" i="19460"/>
  <c r="F180" i="19460"/>
  <c r="E180" i="19460"/>
  <c r="D180" i="19460"/>
  <c r="F179" i="19460"/>
  <c r="E179" i="19460"/>
  <c r="D179" i="19460"/>
  <c r="F178" i="19460"/>
  <c r="D178" i="19460"/>
  <c r="E178" i="19460" s="1"/>
  <c r="F177" i="19460"/>
  <c r="D177" i="19460"/>
  <c r="E177" i="19460" s="1"/>
  <c r="B176" i="19460"/>
  <c r="F175" i="19460"/>
  <c r="D175" i="19460"/>
  <c r="E175" i="19460" s="1"/>
  <c r="F174" i="19460"/>
  <c r="D174" i="19460"/>
  <c r="E174" i="19460" s="1"/>
  <c r="F173" i="19460"/>
  <c r="E173" i="19460"/>
  <c r="D173" i="19460"/>
  <c r="F172" i="19460"/>
  <c r="E172" i="19460"/>
  <c r="D172" i="19460"/>
  <c r="F171" i="19460"/>
  <c r="D171" i="19460"/>
  <c r="E171" i="19460" s="1"/>
  <c r="F170" i="19460"/>
  <c r="D170" i="19460"/>
  <c r="E170" i="19460" s="1"/>
  <c r="B169" i="19460"/>
  <c r="F168" i="19460"/>
  <c r="E168" i="19460"/>
  <c r="D168" i="19460"/>
  <c r="F167" i="19460"/>
  <c r="E167" i="19460"/>
  <c r="D167" i="19460"/>
  <c r="F166" i="19460"/>
  <c r="E166" i="19460"/>
  <c r="D166" i="19460"/>
  <c r="F165" i="19460"/>
  <c r="E165" i="19460"/>
  <c r="D165" i="19460"/>
  <c r="F164" i="19460"/>
  <c r="D164" i="19460"/>
  <c r="E164" i="19460" s="1"/>
  <c r="F163" i="19460"/>
  <c r="D163" i="19460"/>
  <c r="E163" i="19460" s="1"/>
  <c r="B162" i="19460"/>
  <c r="F161" i="19460"/>
  <c r="E161" i="19460"/>
  <c r="D161" i="19460"/>
  <c r="F160" i="19460"/>
  <c r="E160" i="19460"/>
  <c r="D160" i="19460"/>
  <c r="F159" i="19460"/>
  <c r="E159" i="19460"/>
  <c r="D159" i="19460"/>
  <c r="F158" i="19460"/>
  <c r="E158" i="19460"/>
  <c r="D158" i="19460"/>
  <c r="F157" i="19460"/>
  <c r="D157" i="19460"/>
  <c r="E157" i="19460" s="1"/>
  <c r="F156" i="19460"/>
  <c r="D156" i="19460"/>
  <c r="E156" i="19460" s="1"/>
  <c r="B155" i="19460"/>
  <c r="F154" i="19460"/>
  <c r="E154" i="19460"/>
  <c r="D154" i="19460"/>
  <c r="F153" i="19460"/>
  <c r="E153" i="19460"/>
  <c r="D153" i="19460"/>
  <c r="F152" i="19460"/>
  <c r="E152" i="19460"/>
  <c r="D152" i="19460"/>
  <c r="F151" i="19460"/>
  <c r="E151" i="19460"/>
  <c r="D151" i="19460"/>
  <c r="F150" i="19460"/>
  <c r="E150" i="19460"/>
  <c r="D150" i="19460"/>
  <c r="D149" i="19460"/>
  <c r="B149" i="19460"/>
  <c r="F148" i="19460"/>
  <c r="E148" i="19460"/>
  <c r="D148" i="19460"/>
  <c r="F147" i="19460"/>
  <c r="E147" i="19460"/>
  <c r="D147" i="19460"/>
  <c r="F146" i="19460"/>
  <c r="E146" i="19460"/>
  <c r="D146" i="19460"/>
  <c r="F145" i="19460"/>
  <c r="E145" i="19460"/>
  <c r="D145" i="19460"/>
  <c r="F144" i="19460"/>
  <c r="E144" i="19460"/>
  <c r="D144" i="19460"/>
  <c r="F143" i="19460"/>
  <c r="E143" i="19460"/>
  <c r="D143" i="19460"/>
  <c r="F142" i="19460"/>
  <c r="E142" i="19460"/>
  <c r="D142" i="19460"/>
  <c r="B141" i="19460"/>
  <c r="F140" i="19460"/>
  <c r="E140" i="19460"/>
  <c r="D140" i="19460"/>
  <c r="F139" i="19460"/>
  <c r="E139" i="19460"/>
  <c r="D139" i="19460"/>
  <c r="F138" i="19460"/>
  <c r="D138" i="19460"/>
  <c r="E138" i="19460" s="1"/>
  <c r="F137" i="19460"/>
  <c r="E137" i="19460"/>
  <c r="D137" i="19460"/>
  <c r="F136" i="19460"/>
  <c r="E136" i="19460"/>
  <c r="D136" i="19460"/>
  <c r="F135" i="19460"/>
  <c r="E135" i="19460"/>
  <c r="D135" i="19460"/>
  <c r="B134" i="19460"/>
  <c r="F133" i="19460"/>
  <c r="E133" i="19460"/>
  <c r="D133" i="19460"/>
  <c r="F132" i="19460"/>
  <c r="E132" i="19460"/>
  <c r="D132" i="19460"/>
  <c r="F131" i="19460"/>
  <c r="E131" i="19460"/>
  <c r="D131" i="19460"/>
  <c r="F130" i="19460"/>
  <c r="E130" i="19460"/>
  <c r="D130" i="19460"/>
  <c r="F129" i="19460"/>
  <c r="E129" i="19460"/>
  <c r="D129" i="19460"/>
  <c r="F128" i="19460"/>
  <c r="E128" i="19460"/>
  <c r="D128" i="19460"/>
  <c r="F127" i="19460"/>
  <c r="E127" i="19460"/>
  <c r="D127" i="19460"/>
  <c r="F126" i="19460"/>
  <c r="E126" i="19460"/>
  <c r="D126" i="19460"/>
  <c r="F125" i="19460"/>
  <c r="E125" i="19460"/>
  <c r="D125" i="19460"/>
  <c r="F124" i="19460"/>
  <c r="E124" i="19460"/>
  <c r="D124" i="19460"/>
  <c r="F123" i="19460"/>
  <c r="E123" i="19460"/>
  <c r="D123" i="19460"/>
  <c r="B122" i="19460"/>
  <c r="E122" i="19460" s="1"/>
  <c r="F121" i="19460"/>
  <c r="E121" i="19460"/>
  <c r="D121" i="19460"/>
  <c r="F120" i="19460"/>
  <c r="E120" i="19460"/>
  <c r="D120" i="19460"/>
  <c r="F119" i="19460"/>
  <c r="E119" i="19460"/>
  <c r="D119" i="19460"/>
  <c r="F118" i="19460"/>
  <c r="E118" i="19460"/>
  <c r="D118" i="19460"/>
  <c r="F117" i="19460"/>
  <c r="E117" i="19460"/>
  <c r="D117" i="19460"/>
  <c r="F116" i="19460"/>
  <c r="E116" i="19460"/>
  <c r="D116" i="19460"/>
  <c r="F115" i="19460"/>
  <c r="E115" i="19460"/>
  <c r="D115" i="19460"/>
  <c r="F114" i="19460"/>
  <c r="E114" i="19460"/>
  <c r="D114" i="19460"/>
  <c r="F113" i="19460"/>
  <c r="E113" i="19460"/>
  <c r="D113" i="19460"/>
  <c r="F112" i="19460"/>
  <c r="E112" i="19460"/>
  <c r="D112" i="19460"/>
  <c r="B111" i="19460"/>
  <c r="F111" i="19460" s="1"/>
  <c r="F110" i="19460"/>
  <c r="D110" i="19460"/>
  <c r="E110" i="19460" s="1"/>
  <c r="F109" i="19460"/>
  <c r="D109" i="19460"/>
  <c r="E109" i="19460" s="1"/>
  <c r="F108" i="19460"/>
  <c r="E108" i="19460"/>
  <c r="D108" i="19460"/>
  <c r="F107" i="19460"/>
  <c r="E107" i="19460"/>
  <c r="D107" i="19460"/>
  <c r="F106" i="19460"/>
  <c r="E106" i="19460"/>
  <c r="D106" i="19460"/>
  <c r="F105" i="19460"/>
  <c r="E105" i="19460"/>
  <c r="D105" i="19460"/>
  <c r="F104" i="19460"/>
  <c r="D104" i="19460"/>
  <c r="E104" i="19460" s="1"/>
  <c r="F103" i="19460"/>
  <c r="D103" i="19460"/>
  <c r="E103" i="19460" s="1"/>
  <c r="B102" i="19460"/>
  <c r="F101" i="19460"/>
  <c r="E101" i="19460"/>
  <c r="D101" i="19460"/>
  <c r="F100" i="19460"/>
  <c r="E100" i="19460"/>
  <c r="D100" i="19460"/>
  <c r="F99" i="19460"/>
  <c r="E99" i="19460"/>
  <c r="D99" i="19460"/>
  <c r="F98" i="19460"/>
  <c r="E98" i="19460"/>
  <c r="D98" i="19460"/>
  <c r="F97" i="19460"/>
  <c r="E97" i="19460"/>
  <c r="D97" i="19460"/>
  <c r="F96" i="19460"/>
  <c r="E96" i="19460"/>
  <c r="D96" i="19460"/>
  <c r="F95" i="19460"/>
  <c r="E95" i="19460"/>
  <c r="D95" i="19460"/>
  <c r="F94" i="19460"/>
  <c r="E94" i="19460"/>
  <c r="D94" i="19460"/>
  <c r="F93" i="19460"/>
  <c r="E93" i="19460"/>
  <c r="D93" i="19460"/>
  <c r="F92" i="19460"/>
  <c r="E92" i="19460"/>
  <c r="D92" i="19460"/>
  <c r="F91" i="19460"/>
  <c r="E91" i="19460"/>
  <c r="D91" i="19460"/>
  <c r="F90" i="19460"/>
  <c r="E90" i="19460"/>
  <c r="D90" i="19460"/>
  <c r="D89" i="19460"/>
  <c r="B89" i="19460"/>
  <c r="F88" i="19460"/>
  <c r="E88" i="19460"/>
  <c r="D88" i="19460"/>
  <c r="F87" i="19460"/>
  <c r="E87" i="19460"/>
  <c r="D87" i="19460"/>
  <c r="F86" i="19460"/>
  <c r="E86" i="19460"/>
  <c r="D86" i="19460"/>
  <c r="F85" i="19460"/>
  <c r="E85" i="19460"/>
  <c r="D85" i="19460"/>
  <c r="F84" i="19460"/>
  <c r="E84" i="19460"/>
  <c r="D84" i="19460"/>
  <c r="F83" i="19460"/>
  <c r="E83" i="19460"/>
  <c r="D83" i="19460"/>
  <c r="F82" i="19460"/>
  <c r="D82" i="19460"/>
  <c r="E82" i="19460" s="1"/>
  <c r="F81" i="19460"/>
  <c r="D81" i="19460"/>
  <c r="E81" i="19460" s="1"/>
  <c r="B80" i="19460"/>
  <c r="F79" i="19460"/>
  <c r="D79" i="19460"/>
  <c r="E79" i="19460" s="1"/>
  <c r="F78" i="19460"/>
  <c r="E78" i="19460"/>
  <c r="D78" i="19460"/>
  <c r="F77" i="19460"/>
  <c r="E77" i="19460"/>
  <c r="D77" i="19460"/>
  <c r="F76" i="19460"/>
  <c r="E76" i="19460"/>
  <c r="D76" i="19460"/>
  <c r="F75" i="19460"/>
  <c r="E75" i="19460"/>
  <c r="D75" i="19460"/>
  <c r="F74" i="19460"/>
  <c r="E74" i="19460"/>
  <c r="D74" i="19460"/>
  <c r="F73" i="19460"/>
  <c r="E73" i="19460"/>
  <c r="D73" i="19460"/>
  <c r="B72" i="19460"/>
  <c r="F71" i="19460"/>
  <c r="D71" i="19460"/>
  <c r="E71" i="19460" s="1"/>
  <c r="F70" i="19460"/>
  <c r="D70" i="19460"/>
  <c r="E70" i="19460" s="1"/>
  <c r="F69" i="19460"/>
  <c r="E69" i="19460"/>
  <c r="D69" i="19460"/>
  <c r="F68" i="19460"/>
  <c r="E68" i="19460"/>
  <c r="D68" i="19460"/>
  <c r="F67" i="19460"/>
  <c r="E67" i="19460"/>
  <c r="D67" i="19460"/>
  <c r="F66" i="19460"/>
  <c r="E66" i="19460"/>
  <c r="D66" i="19460"/>
  <c r="F65" i="19460"/>
  <c r="E65" i="19460"/>
  <c r="D65" i="19460"/>
  <c r="F64" i="19460"/>
  <c r="E64" i="19460"/>
  <c r="D64" i="19460"/>
  <c r="F63" i="19460"/>
  <c r="D63" i="19460"/>
  <c r="E63" i="19460" s="1"/>
  <c r="F62" i="19460"/>
  <c r="D62" i="19460"/>
  <c r="E62" i="19460" s="1"/>
  <c r="B61" i="19460"/>
  <c r="F60" i="19460"/>
  <c r="E60" i="19460"/>
  <c r="D60" i="19460"/>
  <c r="F59" i="19460"/>
  <c r="E59" i="19460"/>
  <c r="D59" i="19460"/>
  <c r="F58" i="19460"/>
  <c r="E58" i="19460"/>
  <c r="D58" i="19460"/>
  <c r="F57" i="19460"/>
  <c r="E57" i="19460"/>
  <c r="D57" i="19460"/>
  <c r="F56" i="19460"/>
  <c r="E56" i="19460"/>
  <c r="D56" i="19460"/>
  <c r="F55" i="19460"/>
  <c r="E55" i="19460"/>
  <c r="D55" i="19460"/>
  <c r="F54" i="19460"/>
  <c r="E54" i="19460"/>
  <c r="D54" i="19460"/>
  <c r="F53" i="19460"/>
  <c r="E53" i="19460"/>
  <c r="D53" i="19460"/>
  <c r="F52" i="19460"/>
  <c r="D52" i="19460"/>
  <c r="E52" i="19460" s="1"/>
  <c r="F51" i="19460"/>
  <c r="D51" i="19460"/>
  <c r="E51" i="19460" s="1"/>
  <c r="B50" i="19460"/>
  <c r="F49" i="19460"/>
  <c r="D49" i="19460"/>
  <c r="E49" i="19460" s="1"/>
  <c r="F48" i="19460"/>
  <c r="E48" i="19460"/>
  <c r="D48" i="19460"/>
  <c r="F47" i="19460"/>
  <c r="E47" i="19460"/>
  <c r="D47" i="19460"/>
  <c r="F46" i="19460"/>
  <c r="E46" i="19460"/>
  <c r="D46" i="19460"/>
  <c r="F45" i="19460"/>
  <c r="E45" i="19460"/>
  <c r="D45" i="19460"/>
  <c r="F44" i="19460"/>
  <c r="E44" i="19460"/>
  <c r="D44" i="19460"/>
  <c r="F43" i="19460"/>
  <c r="E43" i="19460"/>
  <c r="D43" i="19460"/>
  <c r="F42" i="19460"/>
  <c r="E42" i="19460"/>
  <c r="D42" i="19460"/>
  <c r="F41" i="19460"/>
  <c r="D41" i="19460"/>
  <c r="E41" i="19460" s="1"/>
  <c r="F40" i="19460"/>
  <c r="D40" i="19460"/>
  <c r="E40" i="19460" s="1"/>
  <c r="B39" i="19460"/>
  <c r="F38" i="19460"/>
  <c r="D38" i="19460"/>
  <c r="E38" i="19460" s="1"/>
  <c r="F37" i="19460"/>
  <c r="D37" i="19460"/>
  <c r="E37" i="19460" s="1"/>
  <c r="F36" i="19460"/>
  <c r="E36" i="19460"/>
  <c r="D36" i="19460"/>
  <c r="F35" i="19460"/>
  <c r="E35" i="19460"/>
  <c r="D35" i="19460"/>
  <c r="F34" i="19460"/>
  <c r="E34" i="19460"/>
  <c r="D34" i="19460"/>
  <c r="F33" i="19460"/>
  <c r="E33" i="19460"/>
  <c r="D33" i="19460"/>
  <c r="F32" i="19460"/>
  <c r="E32" i="19460"/>
  <c r="D32" i="19460"/>
  <c r="F31" i="19460"/>
  <c r="E31" i="19460"/>
  <c r="D31" i="19460"/>
  <c r="F30" i="19460"/>
  <c r="D30" i="19460"/>
  <c r="E30" i="19460" s="1"/>
  <c r="F29" i="19460"/>
  <c r="D29" i="19460"/>
  <c r="E29" i="19460" s="1"/>
  <c r="B28" i="19460"/>
  <c r="F27" i="19460"/>
  <c r="E27" i="19460"/>
  <c r="D27" i="19460"/>
  <c r="F26" i="19460"/>
  <c r="E26" i="19460"/>
  <c r="D26" i="19460"/>
  <c r="F25" i="19460"/>
  <c r="E25" i="19460"/>
  <c r="D25" i="19460"/>
  <c r="F24" i="19460"/>
  <c r="E24" i="19460"/>
  <c r="D24" i="19460"/>
  <c r="F23" i="19460"/>
  <c r="E23" i="19460"/>
  <c r="D23" i="19460"/>
  <c r="F22" i="19460"/>
  <c r="E22" i="19460"/>
  <c r="D22" i="19460"/>
  <c r="F21" i="19460"/>
  <c r="D21" i="19460"/>
  <c r="E21" i="19460" s="1"/>
  <c r="F20" i="19460"/>
  <c r="D20" i="19460"/>
  <c r="E20" i="19460" s="1"/>
  <c r="B19" i="19460"/>
  <c r="F18" i="19460"/>
  <c r="E18" i="19460"/>
  <c r="D18" i="19460"/>
  <c r="F17" i="19460"/>
  <c r="E17" i="19460"/>
  <c r="D17" i="19460"/>
  <c r="F16" i="19460"/>
  <c r="E16" i="19460"/>
  <c r="D16" i="19460"/>
  <c r="F15" i="19460"/>
  <c r="E15" i="19460"/>
  <c r="D15" i="19460"/>
  <c r="F14" i="19460"/>
  <c r="E14" i="19460"/>
  <c r="D14" i="19460"/>
  <c r="F13" i="19460"/>
  <c r="E13" i="19460"/>
  <c r="D13" i="19460"/>
  <c r="F12" i="19460"/>
  <c r="E12" i="19460"/>
  <c r="D12" i="19460"/>
  <c r="F11" i="19460"/>
  <c r="E11" i="19460"/>
  <c r="D11" i="19460"/>
  <c r="F10" i="19460"/>
  <c r="E10" i="19460"/>
  <c r="D10" i="19460"/>
  <c r="F9" i="19460"/>
  <c r="D9" i="19460"/>
  <c r="E9" i="19460" s="1"/>
  <c r="F8" i="19460"/>
  <c r="D8" i="19460"/>
  <c r="E8" i="19460" s="1"/>
  <c r="B7" i="19460"/>
  <c r="F7" i="19460" s="1"/>
  <c r="D39" i="19437" l="1"/>
  <c r="E39" i="19437" s="1"/>
  <c r="D34" i="19437"/>
  <c r="E34" i="19437" s="1"/>
  <c r="B10" i="19437"/>
  <c r="E28" i="19437"/>
  <c r="B25" i="19437"/>
  <c r="D8" i="19437"/>
  <c r="D25" i="19443"/>
  <c r="B1188" i="19460"/>
  <c r="D886" i="19460"/>
  <c r="E886" i="19460" s="1"/>
  <c r="B791" i="19460"/>
  <c r="D818" i="19460"/>
  <c r="D686" i="19460"/>
  <c r="E686" i="19460" s="1"/>
  <c r="D606" i="19460"/>
  <c r="E606" i="19460" s="1"/>
  <c r="D61" i="19460"/>
  <c r="E61" i="19460" s="1"/>
  <c r="D169" i="19460"/>
  <c r="E169" i="19460" s="1"/>
  <c r="D217" i="19460"/>
  <c r="E217" i="19460" s="1"/>
  <c r="F235" i="19460"/>
  <c r="F279" i="19460"/>
  <c r="F531" i="19460"/>
  <c r="D580" i="19460"/>
  <c r="E580" i="19460" s="1"/>
  <c r="D600" i="19460"/>
  <c r="D666" i="19460"/>
  <c r="E666" i="19460" s="1"/>
  <c r="D678" i="19460"/>
  <c r="E678" i="19460" s="1"/>
  <c r="F773" i="19460"/>
  <c r="D868" i="19460"/>
  <c r="E868" i="19460" s="1"/>
  <c r="D1227" i="19460"/>
  <c r="E1227" i="19460" s="1"/>
  <c r="D19" i="19437"/>
  <c r="C10" i="19437"/>
  <c r="C5" i="19437" s="1"/>
  <c r="F19" i="19460"/>
  <c r="D39" i="19460"/>
  <c r="E39" i="19460" s="1"/>
  <c r="D141" i="19460"/>
  <c r="D155" i="19460"/>
  <c r="E155" i="19460" s="1"/>
  <c r="D183" i="19460"/>
  <c r="E183" i="19460" s="1"/>
  <c r="F271" i="19460"/>
  <c r="D523" i="19460"/>
  <c r="E523" i="19460" s="1"/>
  <c r="B629" i="19460"/>
  <c r="E13" i="11521"/>
  <c r="B5" i="11521"/>
  <c r="D5" i="11521" s="1"/>
  <c r="E5" i="11521" s="1"/>
  <c r="F345" i="19460"/>
  <c r="D391" i="19460"/>
  <c r="E391" i="19460" s="1"/>
  <c r="D411" i="19460"/>
  <c r="D433" i="19460"/>
  <c r="D441" i="19460"/>
  <c r="F447" i="19460"/>
  <c r="F471" i="19460"/>
  <c r="F491" i="19460"/>
  <c r="F499" i="19460"/>
  <c r="F533" i="19460"/>
  <c r="F572" i="19460"/>
  <c r="D594" i="19460"/>
  <c r="E594" i="19460" s="1"/>
  <c r="F635" i="19460"/>
  <c r="D654" i="19460"/>
  <c r="E654" i="19460" s="1"/>
  <c r="F669" i="19460"/>
  <c r="F673" i="19460"/>
  <c r="D682" i="19460"/>
  <c r="E682" i="19460" s="1"/>
  <c r="D744" i="19460"/>
  <c r="D760" i="19460"/>
  <c r="D840" i="19460"/>
  <c r="E840" i="19460" s="1"/>
  <c r="F879" i="19460"/>
  <c r="F899" i="19460"/>
  <c r="F1021" i="19460"/>
  <c r="D1031" i="19460"/>
  <c r="D1067" i="19460"/>
  <c r="D1163" i="19460"/>
  <c r="D1175" i="19460"/>
  <c r="D1231" i="19460"/>
  <c r="E1231" i="19460" s="1"/>
  <c r="D1237" i="19460"/>
  <c r="F1246" i="19460"/>
  <c r="B12" i="19445"/>
  <c r="B10" i="19445" s="1"/>
  <c r="B9" i="19445" s="1"/>
  <c r="B4" i="19445" s="1"/>
  <c r="E4" i="19445"/>
  <c r="G4" i="19445"/>
  <c r="B25" i="19443"/>
  <c r="D11" i="19437"/>
  <c r="E11" i="19437" s="1"/>
  <c r="D17" i="19437"/>
  <c r="D25" i="19437"/>
  <c r="E25" i="19437" s="1"/>
  <c r="D28" i="19437"/>
  <c r="D35" i="19437"/>
  <c r="E35" i="19437" s="1"/>
  <c r="E8" i="19437"/>
  <c r="D13" i="11521"/>
  <c r="D18" i="11521"/>
  <c r="C10" i="19445"/>
  <c r="C9" i="19445" s="1"/>
  <c r="C4" i="19445" s="1"/>
  <c r="E111" i="19460"/>
  <c r="B6" i="19460"/>
  <c r="D7" i="19460"/>
  <c r="E7" i="19460" s="1"/>
  <c r="D19" i="19460"/>
  <c r="E19" i="19460" s="1"/>
  <c r="F39" i="19460"/>
  <c r="F61" i="19460"/>
  <c r="F89" i="19460"/>
  <c r="E89" i="19460"/>
  <c r="D111" i="19460"/>
  <c r="F141" i="19460"/>
  <c r="E141" i="19460"/>
  <c r="F149" i="19460"/>
  <c r="E149" i="19460"/>
  <c r="F155" i="19460"/>
  <c r="F169" i="19460"/>
  <c r="F183" i="19460"/>
  <c r="F217" i="19460"/>
  <c r="D235" i="19460"/>
  <c r="D253" i="19460"/>
  <c r="E253" i="19460" s="1"/>
  <c r="D271" i="19460"/>
  <c r="D279" i="19460"/>
  <c r="E279" i="19460" s="1"/>
  <c r="D345" i="19460"/>
  <c r="E345" i="19460" s="1"/>
  <c r="F391" i="19460"/>
  <c r="F405" i="19460"/>
  <c r="E405" i="19460"/>
  <c r="F411" i="19460"/>
  <c r="E411" i="19460"/>
  <c r="D421" i="19460"/>
  <c r="F433" i="19460"/>
  <c r="E433" i="19460"/>
  <c r="F437" i="19460"/>
  <c r="E437" i="19460"/>
  <c r="F441" i="19460"/>
  <c r="E441" i="19460"/>
  <c r="E531" i="19460"/>
  <c r="E235" i="19460"/>
  <c r="E271" i="19460"/>
  <c r="E421" i="19460"/>
  <c r="E463" i="19460"/>
  <c r="F589" i="19460"/>
  <c r="F603" i="19460"/>
  <c r="F625" i="19460"/>
  <c r="F731" i="19460"/>
  <c r="F895" i="19460"/>
  <c r="F921" i="19460"/>
  <c r="F988" i="19460"/>
  <c r="F1070" i="19460"/>
  <c r="F1140" i="19460"/>
  <c r="F1214" i="19460"/>
  <c r="D447" i="19460"/>
  <c r="E447" i="19460" s="1"/>
  <c r="D463" i="19460"/>
  <c r="D471" i="19460"/>
  <c r="E471" i="19460" s="1"/>
  <c r="D491" i="19460"/>
  <c r="E491" i="19460" s="1"/>
  <c r="D499" i="19460"/>
  <c r="E499" i="19460" s="1"/>
  <c r="F523" i="19460"/>
  <c r="D531" i="19460"/>
  <c r="D533" i="19460"/>
  <c r="E533" i="19460" s="1"/>
  <c r="D572" i="19460"/>
  <c r="E572" i="19460" s="1"/>
  <c r="D597" i="19460"/>
  <c r="F600" i="19460"/>
  <c r="E600" i="19460"/>
  <c r="F613" i="19460"/>
  <c r="D650" i="19460"/>
  <c r="E650" i="19460" s="1"/>
  <c r="F666" i="19460"/>
  <c r="F678" i="19460"/>
  <c r="F682" i="19460"/>
  <c r="F686" i="19460"/>
  <c r="F724" i="19460"/>
  <c r="E724" i="19460"/>
  <c r="D752" i="19460"/>
  <c r="E752" i="19460" s="1"/>
  <c r="F818" i="19460"/>
  <c r="E818" i="19460"/>
  <c r="F840" i="19460"/>
  <c r="F868" i="19460"/>
  <c r="F892" i="19460"/>
  <c r="E892" i="19460"/>
  <c r="F941" i="19460"/>
  <c r="D948" i="19460"/>
  <c r="E948" i="19460" s="1"/>
  <c r="D953" i="19460"/>
  <c r="F983" i="19460"/>
  <c r="E983" i="19460"/>
  <c r="B1020" i="19460"/>
  <c r="F1031" i="19460"/>
  <c r="E1031" i="19460"/>
  <c r="D1037" i="19460"/>
  <c r="F1058" i="19460"/>
  <c r="F1067" i="19460"/>
  <c r="E1067" i="19460"/>
  <c r="F1237" i="19460"/>
  <c r="E1237" i="19460"/>
  <c r="F1241" i="19460"/>
  <c r="D28" i="19460"/>
  <c r="E28" i="19460" s="1"/>
  <c r="D72" i="19460"/>
  <c r="E72" i="19460" s="1"/>
  <c r="D80" i="19460"/>
  <c r="E80" i="19460" s="1"/>
  <c r="D176" i="19460"/>
  <c r="E176" i="19460" s="1"/>
  <c r="F190" i="19460"/>
  <c r="D198" i="19460"/>
  <c r="F204" i="19460"/>
  <c r="D210" i="19460"/>
  <c r="F210" i="19460"/>
  <c r="D232" i="19460"/>
  <c r="E232" i="19460" s="1"/>
  <c r="D240" i="19460"/>
  <c r="E240" i="19460" s="1"/>
  <c r="D250" i="19460"/>
  <c r="F264" i="19460"/>
  <c r="D302" i="19460"/>
  <c r="D312" i="19460"/>
  <c r="D336" i="19460"/>
  <c r="E336" i="19460" s="1"/>
  <c r="F340" i="19460"/>
  <c r="D352" i="19460"/>
  <c r="D358" i="19460"/>
  <c r="F364" i="19460"/>
  <c r="D368" i="19460"/>
  <c r="D376" i="19460"/>
  <c r="E376" i="19460" s="1"/>
  <c r="D382" i="19460"/>
  <c r="E382" i="19460" s="1"/>
  <c r="F396" i="19460"/>
  <c r="F416" i="19460"/>
  <c r="D482" i="19460"/>
  <c r="D504" i="19460"/>
  <c r="E504" i="19460" s="1"/>
  <c r="D689" i="19460"/>
  <c r="E689" i="19460" s="1"/>
  <c r="B700" i="19460"/>
  <c r="D701" i="19460"/>
  <c r="E701" i="19460" s="1"/>
  <c r="D711" i="19460"/>
  <c r="D747" i="19460"/>
  <c r="D785" i="19460"/>
  <c r="E785" i="19460" s="1"/>
  <c r="D792" i="19460"/>
  <c r="E792" i="19460" s="1"/>
  <c r="D791" i="19460"/>
  <c r="E791" i="19460" s="1"/>
  <c r="D931" i="19460"/>
  <c r="D957" i="19460"/>
  <c r="F1006" i="19460"/>
  <c r="D1006" i="19460"/>
  <c r="E1006" i="19460" s="1"/>
  <c r="D1041" i="19460"/>
  <c r="E1048" i="19460"/>
  <c r="F1048" i="19460"/>
  <c r="D1048" i="19460"/>
  <c r="E1064" i="19460"/>
  <c r="F1064" i="19460"/>
  <c r="D1064" i="19460"/>
  <c r="E1108" i="19460"/>
  <c r="F1108" i="19460"/>
  <c r="D1108" i="19460"/>
  <c r="D1145" i="19460"/>
  <c r="F1200" i="19460"/>
  <c r="D1200" i="19460"/>
  <c r="E1200" i="19460" s="1"/>
  <c r="F28" i="19460"/>
  <c r="D50" i="19460"/>
  <c r="E50" i="19460" s="1"/>
  <c r="F50" i="19460"/>
  <c r="F72" i="19460"/>
  <c r="F80" i="19460"/>
  <c r="D102" i="19460"/>
  <c r="E102" i="19460" s="1"/>
  <c r="F102" i="19460"/>
  <c r="D122" i="19460"/>
  <c r="F122" i="19460"/>
  <c r="D134" i="19460"/>
  <c r="E134" i="19460" s="1"/>
  <c r="F134" i="19460"/>
  <c r="D162" i="19460"/>
  <c r="E162" i="19460" s="1"/>
  <c r="F162" i="19460"/>
  <c r="F176" i="19460"/>
  <c r="D190" i="19460"/>
  <c r="E190" i="19460" s="1"/>
  <c r="F198" i="19460"/>
  <c r="D204" i="19460"/>
  <c r="F232" i="19460"/>
  <c r="F240" i="19460"/>
  <c r="F250" i="19460"/>
  <c r="D264" i="19460"/>
  <c r="D288" i="19460"/>
  <c r="E288" i="19460" s="1"/>
  <c r="F288" i="19460"/>
  <c r="F302" i="19460"/>
  <c r="F312" i="19460"/>
  <c r="D322" i="19460"/>
  <c r="F322" i="19460"/>
  <c r="D330" i="19460"/>
  <c r="F330" i="19460"/>
  <c r="F336" i="19460"/>
  <c r="D340" i="19460"/>
  <c r="E340" i="19460" s="1"/>
  <c r="F352" i="19460"/>
  <c r="F358" i="19460"/>
  <c r="D364" i="19460"/>
  <c r="F368" i="19460"/>
  <c r="D372" i="19460"/>
  <c r="E372" i="19460" s="1"/>
  <c r="F372" i="19460"/>
  <c r="F376" i="19460"/>
  <c r="F382" i="19460"/>
  <c r="D396" i="19460"/>
  <c r="D416" i="19460"/>
  <c r="D426" i="19460"/>
  <c r="E426" i="19460" s="1"/>
  <c r="F426" i="19460"/>
  <c r="F482" i="19460"/>
  <c r="F504" i="19460"/>
  <c r="D542" i="19460"/>
  <c r="F542" i="19460"/>
  <c r="D546" i="19460"/>
  <c r="E546" i="19460" s="1"/>
  <c r="F546" i="19460"/>
  <c r="E597" i="19460"/>
  <c r="D617" i="19460"/>
  <c r="E617" i="19460" s="1"/>
  <c r="D630" i="19460"/>
  <c r="E630" i="19460" s="1"/>
  <c r="B239" i="19460"/>
  <c r="D239" i="19460" s="1"/>
  <c r="B249" i="19460"/>
  <c r="B339" i="19460"/>
  <c r="D390" i="19460"/>
  <c r="E390" i="19460" s="1"/>
  <c r="D446" i="19460"/>
  <c r="E446" i="19460" s="1"/>
  <c r="B503" i="19460"/>
  <c r="D556" i="19460"/>
  <c r="E556" i="19460" s="1"/>
  <c r="D565" i="19460"/>
  <c r="E565" i="19460" s="1"/>
  <c r="F580" i="19460"/>
  <c r="D589" i="19460"/>
  <c r="F594" i="19460"/>
  <c r="F597" i="19460"/>
  <c r="D603" i="19460"/>
  <c r="F606" i="19460"/>
  <c r="D609" i="19460"/>
  <c r="E609" i="19460" s="1"/>
  <c r="D613" i="19460"/>
  <c r="F617" i="19460"/>
  <c r="D625" i="19460"/>
  <c r="F630" i="19460"/>
  <c r="D635" i="19460"/>
  <c r="E635" i="19460" s="1"/>
  <c r="F654" i="19460"/>
  <c r="D669" i="19460"/>
  <c r="E669" i="19460" s="1"/>
  <c r="D673" i="19460"/>
  <c r="E673" i="19460" s="1"/>
  <c r="F689" i="19460"/>
  <c r="F701" i="19460"/>
  <c r="F711" i="19460"/>
  <c r="D715" i="19460"/>
  <c r="E715" i="19460" s="1"/>
  <c r="D731" i="19460"/>
  <c r="F738" i="19460"/>
  <c r="F744" i="19460"/>
  <c r="F747" i="19460"/>
  <c r="F760" i="19460"/>
  <c r="B772" i="19460"/>
  <c r="D773" i="19460"/>
  <c r="E773" i="19460" s="1"/>
  <c r="F785" i="19460"/>
  <c r="F792" i="19460"/>
  <c r="D879" i="19460"/>
  <c r="E879" i="19460" s="1"/>
  <c r="F886" i="19460"/>
  <c r="D895" i="19460"/>
  <c r="B898" i="19460"/>
  <c r="D899" i="19460"/>
  <c r="E899" i="19460" s="1"/>
  <c r="D921" i="19460"/>
  <c r="F931" i="19460"/>
  <c r="D941" i="19460"/>
  <c r="F948" i="19460"/>
  <c r="B956" i="19460"/>
  <c r="E1014" i="19460"/>
  <c r="F1014" i="19460"/>
  <c r="D1014" i="19460"/>
  <c r="B1040" i="19460"/>
  <c r="D1081" i="19460"/>
  <c r="E1081" i="19460" s="1"/>
  <c r="D1080" i="19460"/>
  <c r="E1080" i="19460" s="1"/>
  <c r="F1136" i="19460"/>
  <c r="B1124" i="19460"/>
  <c r="D1136" i="19460"/>
  <c r="E1136" i="19460" s="1"/>
  <c r="D1189" i="19460"/>
  <c r="E1189" i="19460" s="1"/>
  <c r="D1188" i="19460"/>
  <c r="E1188" i="19460" s="1"/>
  <c r="E1206" i="19460"/>
  <c r="F1206" i="19460"/>
  <c r="D1206" i="19460"/>
  <c r="F953" i="19460"/>
  <c r="F957" i="19460"/>
  <c r="F967" i="19460"/>
  <c r="D988" i="19460"/>
  <c r="F999" i="19460"/>
  <c r="D1021" i="19460"/>
  <c r="E1021" i="19460" s="1"/>
  <c r="D1020" i="19460"/>
  <c r="E1020" i="19460" s="1"/>
  <c r="F1037" i="19460"/>
  <c r="F1041" i="19460"/>
  <c r="D1058" i="19460"/>
  <c r="D1070" i="19460"/>
  <c r="F1081" i="19460"/>
  <c r="D1125" i="19460"/>
  <c r="E1125" i="19460" s="1"/>
  <c r="D1140" i="19460"/>
  <c r="F1145" i="19460"/>
  <c r="F1163" i="19460"/>
  <c r="F1169" i="19460"/>
  <c r="F1175" i="19460"/>
  <c r="F1189" i="19460"/>
  <c r="D1214" i="19460"/>
  <c r="F1227" i="19460"/>
  <c r="F1231" i="19460"/>
  <c r="E1241" i="19460"/>
  <c r="E1240" i="19460"/>
  <c r="E1246" i="19460"/>
  <c r="D21" i="257"/>
  <c r="E21" i="257" s="1"/>
  <c r="D31" i="19440"/>
  <c r="E31" i="19440" s="1"/>
  <c r="D7" i="257"/>
  <c r="E7" i="257" s="1"/>
  <c r="D8" i="257"/>
  <c r="E8" i="257"/>
  <c r="D9" i="257"/>
  <c r="E9" i="257" s="1"/>
  <c r="D10" i="257"/>
  <c r="E10" i="257" s="1"/>
  <c r="D11" i="257"/>
  <c r="E11" i="257" s="1"/>
  <c r="D12" i="257"/>
  <c r="E12" i="257" s="1"/>
  <c r="D13" i="257"/>
  <c r="E13" i="257" s="1"/>
  <c r="D14" i="257"/>
  <c r="E14" i="257" s="1"/>
  <c r="D15" i="257"/>
  <c r="E15" i="257" s="1"/>
  <c r="D16" i="257"/>
  <c r="E16" i="257" s="1"/>
  <c r="D17" i="257"/>
  <c r="E17" i="257" s="1"/>
  <c r="D18" i="257"/>
  <c r="E18" i="257" s="1"/>
  <c r="D19" i="257"/>
  <c r="E19" i="257" s="1"/>
  <c r="D20" i="257"/>
  <c r="E20" i="257" s="1"/>
  <c r="D22" i="257"/>
  <c r="E22" i="257" s="1"/>
  <c r="D24" i="257"/>
  <c r="E24" i="257" s="1"/>
  <c r="D25" i="257"/>
  <c r="E25" i="257" s="1"/>
  <c r="D26" i="257"/>
  <c r="E26" i="257" s="1"/>
  <c r="D27" i="257"/>
  <c r="E27" i="257"/>
  <c r="D28" i="257"/>
  <c r="E28" i="257" s="1"/>
  <c r="D29" i="257"/>
  <c r="E29" i="257" s="1"/>
  <c r="D30" i="257"/>
  <c r="E30" i="257"/>
  <c r="D6" i="19459"/>
  <c r="E6" i="19459" s="1"/>
  <c r="D7" i="19459"/>
  <c r="E7" i="19459" s="1"/>
  <c r="D8" i="19459"/>
  <c r="E8" i="19459" s="1"/>
  <c r="D9" i="19459"/>
  <c r="E9" i="19459" s="1"/>
  <c r="D10" i="19459"/>
  <c r="E10" i="19459" s="1"/>
  <c r="D11" i="19459"/>
  <c r="E11" i="19459" s="1"/>
  <c r="D12" i="19459"/>
  <c r="E12" i="19459" s="1"/>
  <c r="D13" i="19459"/>
  <c r="E13" i="19459"/>
  <c r="D14" i="19459"/>
  <c r="E14" i="19459" s="1"/>
  <c r="D15" i="19459"/>
  <c r="E15" i="19459" s="1"/>
  <c r="D16" i="19459"/>
  <c r="E16" i="19459" s="1"/>
  <c r="D17" i="19459"/>
  <c r="E17" i="19459" s="1"/>
  <c r="D18" i="19459"/>
  <c r="E18" i="19459" s="1"/>
  <c r="D19" i="19459"/>
  <c r="E19" i="19459" s="1"/>
  <c r="D20" i="19459"/>
  <c r="E20" i="19459" s="1"/>
  <c r="D21" i="19459"/>
  <c r="E21" i="19459"/>
  <c r="D22" i="19459"/>
  <c r="E22" i="19459"/>
  <c r="D23" i="19459"/>
  <c r="E23" i="19459" s="1"/>
  <c r="D24" i="19459"/>
  <c r="E24" i="19459" s="1"/>
  <c r="D25" i="19459"/>
  <c r="E25" i="19459" s="1"/>
  <c r="D26" i="19459"/>
  <c r="E26" i="19459"/>
  <c r="D27" i="19459"/>
  <c r="E27" i="19459" s="1"/>
  <c r="D28" i="19459"/>
  <c r="E28" i="19459" s="1"/>
  <c r="D29" i="19459"/>
  <c r="E29" i="19459" s="1"/>
  <c r="D7" i="19440"/>
  <c r="E7" i="19440" s="1"/>
  <c r="D8" i="19440"/>
  <c r="E8" i="19440"/>
  <c r="D9" i="19440"/>
  <c r="E9" i="19440" s="1"/>
  <c r="D10" i="19440"/>
  <c r="E10" i="19440" s="1"/>
  <c r="D11" i="19440"/>
  <c r="E11" i="19440" s="1"/>
  <c r="D12" i="19440"/>
  <c r="E12" i="19440" s="1"/>
  <c r="D13" i="19440"/>
  <c r="E13" i="19440" s="1"/>
  <c r="D14" i="19440"/>
  <c r="E14" i="19440" s="1"/>
  <c r="D15" i="19440"/>
  <c r="E15" i="19440" s="1"/>
  <c r="D16" i="19440"/>
  <c r="E16" i="19440" s="1"/>
  <c r="D17" i="19440"/>
  <c r="E17" i="19440" s="1"/>
  <c r="D18" i="19440"/>
  <c r="E18" i="19440" s="1"/>
  <c r="D19" i="19440"/>
  <c r="E19" i="19440" s="1"/>
  <c r="D20" i="19440"/>
  <c r="E20" i="19440" s="1"/>
  <c r="D21" i="19440"/>
  <c r="E21" i="19440" s="1"/>
  <c r="D22" i="19440"/>
  <c r="E22" i="19440" s="1"/>
  <c r="D24" i="19440"/>
  <c r="E24" i="19440" s="1"/>
  <c r="D25" i="19440"/>
  <c r="E25" i="19440" s="1"/>
  <c r="D26" i="19440"/>
  <c r="E26" i="19440" s="1"/>
  <c r="D27" i="19440"/>
  <c r="E27" i="19440" s="1"/>
  <c r="D28" i="19440"/>
  <c r="E28" i="19440"/>
  <c r="D29" i="19440"/>
  <c r="E29" i="19440" s="1"/>
  <c r="D30" i="19440"/>
  <c r="E30" i="19440" s="1"/>
  <c r="D32" i="19440"/>
  <c r="E32" i="19440" s="1"/>
  <c r="D5" i="2826"/>
  <c r="D5" i="19442"/>
  <c r="B5" i="19459"/>
  <c r="C6" i="19440"/>
  <c r="B23" i="257"/>
  <c r="B6" i="257"/>
  <c r="B6" i="19440"/>
  <c r="C23" i="19440"/>
  <c r="B5" i="2826"/>
  <c r="C23" i="257"/>
  <c r="C6" i="257"/>
  <c r="B5" i="19442"/>
  <c r="C5" i="19459"/>
  <c r="D4" i="19442" s="1"/>
  <c r="D10" i="19437" l="1"/>
  <c r="E10" i="19437" s="1"/>
  <c r="D5" i="19437"/>
  <c r="E5" i="19437" s="1"/>
  <c r="D629" i="19460"/>
  <c r="E629" i="19460" s="1"/>
  <c r="F390" i="19460"/>
  <c r="F1240" i="19460"/>
  <c r="D1124" i="19460"/>
  <c r="E1124" i="19460" s="1"/>
  <c r="F1080" i="19460"/>
  <c r="F503" i="19460"/>
  <c r="F249" i="19460"/>
  <c r="D6" i="19460"/>
  <c r="E6" i="19460" s="1"/>
  <c r="D956" i="19460"/>
  <c r="E956" i="19460" s="1"/>
  <c r="F700" i="19460"/>
  <c r="D700" i="19460"/>
  <c r="E700" i="19460" s="1"/>
  <c r="F446" i="19460"/>
  <c r="F6" i="19460"/>
  <c r="F1020" i="19460"/>
  <c r="F1188" i="19460"/>
  <c r="F1124" i="19460"/>
  <c r="E1040" i="19460"/>
  <c r="F1040" i="19460"/>
  <c r="F956" i="19460"/>
  <c r="F898" i="19460"/>
  <c r="D898" i="19460"/>
  <c r="E898" i="19460" s="1"/>
  <c r="F772" i="19460"/>
  <c r="D772" i="19460"/>
  <c r="E772" i="19460" s="1"/>
  <c r="F339" i="19460"/>
  <c r="F239" i="19460"/>
  <c r="E239" i="19460"/>
  <c r="B5" i="19460"/>
  <c r="D1144" i="19460"/>
  <c r="F1144" i="19460"/>
  <c r="D1040" i="19460"/>
  <c r="F791" i="19460"/>
  <c r="F629" i="19460"/>
  <c r="D339" i="19460"/>
  <c r="E339" i="19460" s="1"/>
  <c r="D503" i="19460"/>
  <c r="E503" i="19460" s="1"/>
  <c r="D249" i="19460"/>
  <c r="E249" i="19460" s="1"/>
  <c r="D13" i="19442"/>
  <c r="C5" i="257"/>
  <c r="B4" i="2826" s="1"/>
  <c r="B14" i="2826" s="1"/>
  <c r="D6" i="257"/>
  <c r="E6" i="257" s="1"/>
  <c r="D23" i="257"/>
  <c r="E23" i="257" s="1"/>
  <c r="B5" i="257"/>
  <c r="D5" i="19459"/>
  <c r="E5" i="19459" s="1"/>
  <c r="C5" i="19440"/>
  <c r="B4" i="19442" s="1"/>
  <c r="B13" i="19442" s="1"/>
  <c r="D6" i="19440"/>
  <c r="E6" i="19440" s="1"/>
  <c r="D23" i="19440"/>
  <c r="E23" i="19440" s="1"/>
  <c r="B5" i="19440"/>
  <c r="F5" i="19460" l="1"/>
  <c r="D5" i="19460"/>
  <c r="E5" i="19460" s="1"/>
  <c r="D5" i="257"/>
  <c r="E5" i="257" s="1"/>
  <c r="D5" i="19440"/>
  <c r="E5" i="19440" s="1"/>
  <c r="D4" i="2826" l="1"/>
  <c r="D14" i="2826" s="1"/>
</calcChain>
</file>

<file path=xl/sharedStrings.xml><?xml version="1.0" encoding="utf-8"?>
<sst xmlns="http://schemas.openxmlformats.org/spreadsheetml/2006/main" count="1727" uniqueCount="1329">
  <si>
    <t>基本工资</t>
  </si>
  <si>
    <t>津贴补贴</t>
  </si>
  <si>
    <t>其他工资福利支出</t>
  </si>
  <si>
    <t>办公费</t>
  </si>
  <si>
    <t>印刷费</t>
  </si>
  <si>
    <t>取暖费</t>
  </si>
  <si>
    <t>差旅费</t>
  </si>
  <si>
    <t>其他商品和服务支出</t>
  </si>
  <si>
    <t>离休费</t>
  </si>
  <si>
    <t>抚恤金</t>
  </si>
  <si>
    <t>生活补助</t>
  </si>
  <si>
    <t>救济费</t>
  </si>
  <si>
    <t>医疗费</t>
  </si>
  <si>
    <t>助学金</t>
  </si>
  <si>
    <t>奖励金</t>
  </si>
  <si>
    <t>其他对个人和家庭的补助支出</t>
  </si>
  <si>
    <t>一般公共预算收入合计</t>
  </si>
  <si>
    <t>一、一般公共预算收入合计</t>
  </si>
  <si>
    <t>一、一般公共预算支出合计</t>
  </si>
  <si>
    <t>四、结转下年支出</t>
    <phoneticPr fontId="2" type="noConversion"/>
  </si>
  <si>
    <t xml:space="preserve">    营业税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</si>
  <si>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</si>
  <si>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</si>
  <si>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</si>
  <si>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</si>
  <si>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</si>
  <si>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</si>
  <si>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</si>
  <si>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</si>
  <si>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</si>
  <si>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</si>
  <si>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国有资本经营收入</t>
  </si>
  <si>
    <t xml:space="preserve">    国有资源(资产)有偿使用收入</t>
  </si>
  <si>
    <t>数 额</t>
    <phoneticPr fontId="2" type="noConversion"/>
  </si>
  <si>
    <t>`</t>
    <phoneticPr fontId="2" type="noConversion"/>
  </si>
  <si>
    <t>转移性支出</t>
  </si>
  <si>
    <t xml:space="preserve">    政府性基金转移支付</t>
  </si>
  <si>
    <t xml:space="preserve">    　政府性基金补助支出</t>
  </si>
  <si>
    <t xml:space="preserve">    　政府性基金上解支出</t>
  </si>
  <si>
    <t xml:space="preserve">    调出资金</t>
  </si>
  <si>
    <t xml:space="preserve">    年终结余</t>
  </si>
  <si>
    <t>预  算  科  目</t>
    <phoneticPr fontId="2" type="noConversion"/>
  </si>
  <si>
    <t>增减额</t>
    <phoneticPr fontId="2" type="noConversion"/>
  </si>
  <si>
    <t>增减%</t>
    <phoneticPr fontId="2" type="noConversion"/>
  </si>
  <si>
    <t xml:space="preserve">    增值税</t>
    <phoneticPr fontId="2" type="noConversion"/>
  </si>
  <si>
    <t xml:space="preserve">    企业所得税(40%地方分成部分)</t>
    <phoneticPr fontId="2" type="noConversion"/>
  </si>
  <si>
    <t xml:space="preserve">    个人所得税(40%地方分成部分)</t>
    <phoneticPr fontId="2" type="noConversion"/>
  </si>
  <si>
    <t>其中：教育费附加收入</t>
    <phoneticPr fontId="2" type="noConversion"/>
  </si>
  <si>
    <t xml:space="preserve">    行政事业性收费等收入</t>
    <phoneticPr fontId="2" type="noConversion"/>
  </si>
  <si>
    <t xml:space="preserve">    罚没收入</t>
    <phoneticPr fontId="2" type="noConversion"/>
  </si>
  <si>
    <t>预  算  科  目</t>
    <phoneticPr fontId="2" type="noConversion"/>
  </si>
  <si>
    <t>增减额</t>
    <phoneticPr fontId="2" type="noConversion"/>
  </si>
  <si>
    <t>增减%</t>
    <phoneticPr fontId="2" type="noConversion"/>
  </si>
  <si>
    <t xml:space="preserve">    增值税</t>
    <phoneticPr fontId="2" type="noConversion"/>
  </si>
  <si>
    <t xml:space="preserve">    营业税</t>
    <phoneticPr fontId="2" type="noConversion"/>
  </si>
  <si>
    <t xml:space="preserve">    企业所得税</t>
    <phoneticPr fontId="2" type="noConversion"/>
  </si>
  <si>
    <t xml:space="preserve">    个人所得税</t>
    <phoneticPr fontId="2" type="noConversion"/>
  </si>
  <si>
    <t xml:space="preserve">    资源税</t>
    <phoneticPr fontId="2" type="noConversion"/>
  </si>
  <si>
    <t xml:space="preserve">    城市维护建设税</t>
    <phoneticPr fontId="2" type="noConversion"/>
  </si>
  <si>
    <t xml:space="preserve">    房产税</t>
    <phoneticPr fontId="2" type="noConversion"/>
  </si>
  <si>
    <t xml:space="preserve">    城镇土地使用税</t>
    <phoneticPr fontId="2" type="noConversion"/>
  </si>
  <si>
    <t xml:space="preserve">    车船税</t>
    <phoneticPr fontId="2" type="noConversion"/>
  </si>
  <si>
    <t xml:space="preserve">    行政事业性收费等收入</t>
    <phoneticPr fontId="2" type="noConversion"/>
  </si>
  <si>
    <t xml:space="preserve">    罚没收入</t>
    <phoneticPr fontId="2" type="noConversion"/>
  </si>
  <si>
    <t xml:space="preserve">    国有资本经营收入</t>
    <phoneticPr fontId="2" type="noConversion"/>
  </si>
  <si>
    <t xml:space="preserve">    国有资源(资产)有偿使用收入</t>
    <phoneticPr fontId="2" type="noConversion"/>
  </si>
  <si>
    <t xml:space="preserve">      污水处理费收入</t>
  </si>
  <si>
    <t xml:space="preserve">      彩票发行机构和彩票销售机构的业务费用</t>
  </si>
  <si>
    <t>彩票发行机构和彩票销售机构的业务费用</t>
  </si>
  <si>
    <t>其他政府性基金收入</t>
  </si>
  <si>
    <t xml:space="preserve">                福利彩票销售机构的业务费</t>
  </si>
  <si>
    <t xml:space="preserve">                体育彩票销售机构的业务费</t>
  </si>
  <si>
    <t xml:space="preserve">         单位：万元</t>
  </si>
  <si>
    <t xml:space="preserve">         单位：万元</t>
    <phoneticPr fontId="2" type="noConversion"/>
  </si>
  <si>
    <t>　　1.返还性收入</t>
    <phoneticPr fontId="2" type="noConversion"/>
  </si>
  <si>
    <t>　　2.一般性转移支付收入</t>
    <phoneticPr fontId="2" type="noConversion"/>
  </si>
  <si>
    <t>二、上级转移性收入</t>
    <phoneticPr fontId="2" type="noConversion"/>
  </si>
  <si>
    <t>二、上解上级支出</t>
    <phoneticPr fontId="2" type="noConversion"/>
  </si>
  <si>
    <t>　　1.体制上解支出</t>
    <phoneticPr fontId="2" type="noConversion"/>
  </si>
  <si>
    <t>　　2.专项上解支出</t>
    <phoneticPr fontId="2" type="noConversion"/>
  </si>
  <si>
    <t>三、援助其他地区支出</t>
    <phoneticPr fontId="2" type="noConversion"/>
  </si>
  <si>
    <t>二、上级财政转移性收入</t>
    <phoneticPr fontId="2" type="noConversion"/>
  </si>
  <si>
    <t>五、调入资金</t>
    <phoneticPr fontId="2" type="noConversion"/>
  </si>
  <si>
    <t>科学技术支出</t>
  </si>
  <si>
    <t>文化体育与传媒支出</t>
  </si>
  <si>
    <t>节能环保支出</t>
  </si>
  <si>
    <t>城乡社区支出</t>
  </si>
  <si>
    <t xml:space="preserve">    印花税</t>
    <phoneticPr fontId="2" type="noConversion"/>
  </si>
  <si>
    <t xml:space="preserve">    土地增值税</t>
    <phoneticPr fontId="2" type="noConversion"/>
  </si>
  <si>
    <t xml:space="preserve">    耕地占用税</t>
    <phoneticPr fontId="2" type="noConversion"/>
  </si>
  <si>
    <t xml:space="preserve">    契税</t>
    <phoneticPr fontId="2" type="noConversion"/>
  </si>
  <si>
    <t xml:space="preserve">    烟叶税</t>
    <phoneticPr fontId="2" type="noConversion"/>
  </si>
  <si>
    <t>二、上解上级财政支出</t>
    <phoneticPr fontId="2" type="noConversion"/>
  </si>
  <si>
    <t xml:space="preserve">     其中：其他调入资金</t>
    <phoneticPr fontId="2" type="noConversion"/>
  </si>
  <si>
    <t xml:space="preserve">    捐赠收入</t>
    <phoneticPr fontId="2" type="noConversion"/>
  </si>
  <si>
    <t xml:space="preserve">    政府住房基金收入</t>
    <phoneticPr fontId="2" type="noConversion"/>
  </si>
  <si>
    <t xml:space="preserve">    捐赠收入</t>
    <phoneticPr fontId="2" type="noConversion"/>
  </si>
  <si>
    <t xml:space="preserve">    政府住房基金收入</t>
    <phoneticPr fontId="2" type="noConversion"/>
  </si>
  <si>
    <t>单位：万元</t>
    <phoneticPr fontId="2" type="noConversion"/>
  </si>
  <si>
    <t>预算科目</t>
    <phoneticPr fontId="2" type="noConversion"/>
  </si>
  <si>
    <t>增减额</t>
    <phoneticPr fontId="2" type="noConversion"/>
  </si>
  <si>
    <t>增减%</t>
    <phoneticPr fontId="2" type="noConversion"/>
  </si>
  <si>
    <t>一般公共预算支出合计</t>
    <phoneticPr fontId="2" type="noConversion"/>
  </si>
  <si>
    <t>一般公共服务支出</t>
    <phoneticPr fontId="2" type="noConversion"/>
  </si>
  <si>
    <t>国防支出</t>
    <phoneticPr fontId="2" type="noConversion"/>
  </si>
  <si>
    <t>公共安全支出</t>
    <phoneticPr fontId="2" type="noConversion"/>
  </si>
  <si>
    <t>教育支出</t>
    <phoneticPr fontId="2" type="noConversion"/>
  </si>
  <si>
    <t>社会保障和就业支出</t>
    <phoneticPr fontId="2" type="noConversion"/>
  </si>
  <si>
    <t>社会保险基金支出</t>
    <phoneticPr fontId="2" type="noConversion"/>
  </si>
  <si>
    <t>农林水支出</t>
    <phoneticPr fontId="2" type="noConversion"/>
  </si>
  <si>
    <t>交通运输支出</t>
    <phoneticPr fontId="2" type="noConversion"/>
  </si>
  <si>
    <t>资源勘探电力信息等支出</t>
    <phoneticPr fontId="2" type="noConversion"/>
  </si>
  <si>
    <t>商业服务业等支出</t>
    <phoneticPr fontId="2" type="noConversion"/>
  </si>
  <si>
    <t>金融支出</t>
    <phoneticPr fontId="2" type="noConversion"/>
  </si>
  <si>
    <t>其他支出</t>
    <phoneticPr fontId="2" type="noConversion"/>
  </si>
  <si>
    <t>自然资源海洋气象等支出</t>
  </si>
  <si>
    <t>灾害防治及应急管理支出</t>
  </si>
  <si>
    <t xml:space="preserve">    环境保护税</t>
    <phoneticPr fontId="2" type="noConversion"/>
  </si>
  <si>
    <t>住房保障支出</t>
    <phoneticPr fontId="2" type="noConversion"/>
  </si>
  <si>
    <t>预备费</t>
    <phoneticPr fontId="2" type="noConversion"/>
  </si>
  <si>
    <t>债务付息支出</t>
    <phoneticPr fontId="2" type="noConversion"/>
  </si>
  <si>
    <t>债务发行费支出</t>
    <phoneticPr fontId="2" type="noConversion"/>
  </si>
  <si>
    <t>卫生健康支出</t>
    <phoneticPr fontId="2" type="noConversion"/>
  </si>
  <si>
    <t>三、债务转贷收入</t>
    <phoneticPr fontId="2" type="noConversion"/>
  </si>
  <si>
    <t>四、债务还本支出</t>
    <phoneticPr fontId="2" type="noConversion"/>
  </si>
  <si>
    <t>四、调入预算稳定调节基金</t>
    <phoneticPr fontId="2" type="noConversion"/>
  </si>
  <si>
    <t>五、安排预算稳定调节基金</t>
    <phoneticPr fontId="2" type="noConversion"/>
  </si>
  <si>
    <t>六、调出资金</t>
    <phoneticPr fontId="2" type="noConversion"/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</si>
  <si>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</si>
  <si>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</si>
  <si>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</si>
  <si>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</si>
  <si>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</si>
  <si>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</si>
  <si>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</si>
  <si>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</si>
  <si>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</si>
  <si>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</si>
  <si>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</si>
  <si>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</si>
  <si>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</si>
  <si>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</si>
  <si>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</si>
  <si>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</si>
  <si>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</si>
  <si>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</si>
  <si>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</si>
  <si>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</si>
  <si>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</si>
  <si>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</si>
  <si>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</si>
  <si>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</si>
  <si>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</si>
  <si>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</si>
  <si>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</si>
  <si>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</si>
  <si>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</si>
  <si>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应对气候变化管理事务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</si>
  <si>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</si>
  <si>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</si>
  <si>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</si>
  <si>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统计管理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</si>
  <si>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</si>
  <si>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</si>
  <si>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</si>
  <si>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</si>
  <si>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</si>
  <si>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</si>
  <si>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</si>
  <si>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</si>
  <si>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</si>
  <si>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</si>
  <si>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</si>
  <si>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</si>
  <si>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</si>
  <si>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</si>
  <si>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</si>
  <si>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</si>
  <si>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其他海关事务支出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</si>
  <si>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</si>
  <si>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</si>
  <si>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</si>
  <si>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</si>
  <si>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</si>
  <si>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纪检监察事务</t>
  </si>
  <si>
    <t xml:space="preserve">      大案要案查处</t>
  </si>
  <si>
    <t xml:space="preserve">      派驻派出机构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</si>
  <si>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</si>
  <si>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</si>
  <si>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</si>
  <si>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</si>
  <si>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</si>
  <si>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</si>
  <si>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</si>
  <si>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</si>
  <si>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</si>
  <si>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</si>
  <si>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知识产权宏观管理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</si>
  <si>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</si>
  <si>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</si>
  <si>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</si>
  <si>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</si>
  <si>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  港澳事务</t>
  </si>
  <si>
    <t xml:space="preserve">      台湾事务</t>
  </si>
  <si>
    <t xml:space="preserve">      华侨事务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</si>
  <si>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</si>
  <si>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</si>
  <si>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</si>
  <si>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</si>
  <si>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</si>
  <si>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</si>
  <si>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</si>
  <si>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  专项业务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</si>
  <si>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</si>
  <si>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</si>
  <si>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</si>
  <si>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</si>
  <si>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</si>
  <si>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</si>
  <si>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</si>
  <si>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  国家赔偿费用支出</t>
  </si>
  <si>
    <t xml:space="preserve">    对外合作与交流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</si>
  <si>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</si>
  <si>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</si>
  <si>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</si>
  <si>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</si>
  <si>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</si>
  <si>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</si>
  <si>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</si>
  <si>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</si>
  <si>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公安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</si>
  <si>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</si>
  <si>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</si>
  <si>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</si>
  <si>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</si>
  <si>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</si>
  <si>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</si>
  <si>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</si>
  <si>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</si>
  <si>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</si>
  <si>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</si>
  <si>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</si>
  <si>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</si>
  <si>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</si>
  <si>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</si>
  <si>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</si>
  <si>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社区矫正</t>
  </si>
  <si>
    <t xml:space="preserve">      其他司法支出</t>
  </si>
  <si>
    <t xml:space="preserve">    监狱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</si>
  <si>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</si>
  <si>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</si>
  <si>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</si>
  <si>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</si>
  <si>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</si>
  <si>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</si>
  <si>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</si>
  <si>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</si>
  <si>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</si>
  <si>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</si>
  <si>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</si>
  <si>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</si>
  <si>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其他缉私警察支出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</si>
  <si>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</si>
  <si>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</si>
  <si>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</si>
  <si>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</si>
  <si>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</si>
  <si>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</si>
  <si>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</si>
  <si>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</si>
  <si>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</si>
  <si>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</si>
  <si>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</si>
  <si>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</si>
  <si>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</si>
  <si>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</si>
  <si>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</si>
  <si>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</si>
  <si>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</si>
  <si>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</si>
  <si>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</si>
  <si>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</si>
  <si>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</si>
  <si>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</si>
  <si>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</si>
  <si>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</si>
  <si>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</si>
  <si>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</si>
  <si>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</si>
  <si>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</si>
  <si>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</si>
  <si>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</si>
  <si>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</si>
  <si>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</si>
  <si>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</si>
  <si>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</si>
  <si>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</si>
  <si>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</si>
  <si>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</si>
  <si>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</si>
  <si>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</si>
  <si>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</si>
  <si>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</si>
  <si>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</si>
  <si>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</si>
  <si>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</si>
  <si>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</si>
  <si>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</si>
  <si>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</si>
  <si>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</si>
  <si>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</si>
  <si>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</si>
  <si>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</si>
  <si>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</si>
  <si>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</si>
  <si>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</si>
  <si>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</si>
  <si>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</si>
  <si>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</si>
  <si>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</si>
  <si>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</si>
  <si>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</si>
  <si>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</si>
  <si>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</si>
  <si>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</si>
  <si>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</si>
  <si>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</si>
  <si>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</si>
  <si>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</si>
  <si>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</si>
  <si>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</si>
  <si>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</si>
  <si>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</si>
  <si>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</si>
  <si>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</si>
  <si>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>五、上年结余收入</t>
    <phoneticPr fontId="2" type="noConversion"/>
  </si>
  <si>
    <t>六、调入资金</t>
    <phoneticPr fontId="2" type="noConversion"/>
  </si>
  <si>
    <t>三、债务还本支出</t>
    <phoneticPr fontId="2" type="noConversion"/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</si>
  <si>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</si>
  <si>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</si>
  <si>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</si>
  <si>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</si>
  <si>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</si>
  <si>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</si>
  <si>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</si>
  <si>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</si>
  <si>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</si>
  <si>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</si>
  <si>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</si>
  <si>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</si>
  <si>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</si>
  <si>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</si>
  <si>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</si>
  <si>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</si>
  <si>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</si>
  <si>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</si>
  <si>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</si>
  <si>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</si>
  <si>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</si>
  <si>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</si>
  <si>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</si>
  <si>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</si>
  <si>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</si>
  <si>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</si>
  <si>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</si>
  <si>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</si>
  <si>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</si>
  <si>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</si>
  <si>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</si>
  <si>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</si>
  <si>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</si>
  <si>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</si>
  <si>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</si>
  <si>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</si>
  <si>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</si>
  <si>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</si>
  <si>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</si>
  <si>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宣传文化发展专项支出</t>
  </si>
  <si>
    <t xml:space="preserve">      文化产业发展专项支出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</si>
  <si>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</si>
  <si>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</si>
  <si>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</si>
  <si>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</si>
  <si>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</si>
  <si>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</si>
  <si>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</si>
  <si>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</si>
  <si>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</si>
  <si>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</si>
  <si>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</si>
  <si>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</si>
  <si>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行政区划和地名管理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</si>
  <si>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</si>
  <si>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</si>
  <si>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</si>
  <si>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</si>
  <si>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</si>
  <si>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</si>
  <si>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</si>
  <si>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</si>
  <si>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</si>
  <si>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</si>
  <si>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</si>
  <si>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</si>
  <si>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</si>
  <si>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</si>
  <si>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</si>
  <si>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</si>
  <si>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</si>
  <si>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</si>
  <si>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</si>
  <si>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</si>
  <si>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</si>
  <si>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</si>
  <si>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</si>
  <si>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</si>
  <si>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</si>
  <si>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</si>
  <si>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</si>
  <si>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</si>
  <si>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</si>
  <si>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</si>
  <si>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</si>
  <si>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</si>
  <si>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</si>
  <si>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</si>
  <si>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</si>
  <si>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</si>
  <si>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</si>
  <si>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</si>
  <si>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</si>
  <si>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</si>
  <si>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</si>
  <si>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</si>
  <si>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</si>
  <si>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</si>
  <si>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</si>
  <si>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  自然灾害灾后重建补助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</si>
  <si>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</si>
  <si>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</si>
  <si>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</si>
  <si>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</si>
  <si>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</si>
  <si>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</si>
  <si>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</si>
  <si>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</si>
  <si>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</si>
  <si>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</si>
  <si>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</si>
  <si>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</si>
  <si>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</si>
  <si>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</si>
  <si>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</si>
  <si>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</si>
  <si>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</si>
  <si>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</si>
  <si>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</si>
  <si>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</si>
  <si>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</si>
  <si>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</si>
  <si>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公立医院</t>
  </si>
  <si>
    <t xml:space="preserve">      综合医院</t>
  </si>
  <si>
    <t xml:space="preserve">      传染病医院</t>
  </si>
  <si>
    <t xml:space="preserve">      职业病防治医院</t>
  </si>
  <si>
    <t xml:space="preserve">      精神病医院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</si>
  <si>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</si>
  <si>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</si>
  <si>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</si>
  <si>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</si>
  <si>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</si>
  <si>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</si>
  <si>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</si>
  <si>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</si>
  <si>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</si>
  <si>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</si>
  <si>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</si>
  <si>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</si>
  <si>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</si>
  <si>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</si>
  <si>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</si>
  <si>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</si>
  <si>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</si>
  <si>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</si>
  <si>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</si>
  <si>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</si>
  <si>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</si>
  <si>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</si>
  <si>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</si>
  <si>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</si>
  <si>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</si>
  <si>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</si>
  <si>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</si>
  <si>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  药品事务</t>
  </si>
  <si>
    <t xml:space="preserve">      化妆品事务</t>
  </si>
  <si>
    <t xml:space="preserve">      医疗器械事务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</si>
  <si>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</si>
  <si>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</si>
  <si>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</si>
  <si>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</si>
  <si>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</si>
  <si>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</si>
  <si>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</si>
  <si>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</si>
  <si>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</si>
  <si>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</si>
  <si>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</si>
  <si>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</si>
  <si>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</si>
  <si>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</si>
  <si>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</si>
  <si>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</si>
  <si>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</si>
  <si>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</si>
  <si>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</si>
  <si>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</si>
  <si>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</si>
  <si>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</si>
  <si>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</si>
  <si>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</si>
  <si>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</si>
  <si>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</si>
  <si>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</si>
  <si>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</si>
  <si>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</si>
  <si>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</si>
  <si>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</si>
  <si>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</si>
  <si>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</si>
  <si>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</si>
  <si>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</si>
  <si>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</si>
  <si>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</si>
  <si>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</si>
  <si>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</si>
  <si>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</si>
  <si>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</si>
  <si>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</si>
  <si>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</si>
  <si>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</si>
  <si>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</si>
  <si>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</si>
  <si>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</si>
  <si>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</si>
  <si>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</si>
  <si>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</si>
  <si>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</si>
  <si>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</si>
  <si>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污染减排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</si>
  <si>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</si>
  <si>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</si>
  <si>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</si>
  <si>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</si>
  <si>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</si>
  <si>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</si>
  <si>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</si>
  <si>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</si>
  <si>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</si>
  <si>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</si>
  <si>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</si>
  <si>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</si>
  <si>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</si>
  <si>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</si>
  <si>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</si>
  <si>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</si>
  <si>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</si>
  <si>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</si>
  <si>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</si>
  <si>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</si>
  <si>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</si>
  <si>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</si>
  <si>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</si>
  <si>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</si>
  <si>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</si>
  <si>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</si>
  <si>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</si>
  <si>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农业资源保护修复与利用</t>
  </si>
  <si>
    <t xml:space="preserve">      对高校毕业生到基层任职补助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</si>
  <si>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</si>
  <si>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</si>
  <si>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</si>
  <si>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</si>
  <si>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防沙治沙</t>
  </si>
  <si>
    <t xml:space="preserve">      信息管理</t>
  </si>
  <si>
    <t xml:space="preserve">      林区公共支出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</si>
  <si>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</si>
  <si>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</si>
  <si>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</si>
  <si>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</si>
  <si>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</si>
  <si>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</si>
  <si>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</si>
  <si>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</si>
  <si>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</si>
  <si>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</si>
  <si>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</si>
  <si>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</si>
  <si>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</si>
  <si>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</si>
  <si>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</si>
  <si>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</si>
  <si>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</si>
  <si>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农村人畜饮水</t>
  </si>
  <si>
    <t xml:space="preserve">      其他水利支出</t>
  </si>
  <si>
    <t xml:space="preserve">      南水北调工程建设</t>
  </si>
  <si>
    <t xml:space="preserve">      农村基础设施建设</t>
  </si>
  <si>
    <t xml:space="preserve">      生产发展</t>
  </si>
  <si>
    <t xml:space="preserve">      社会发展</t>
  </si>
  <si>
    <t xml:space="preserve">    农村综合改革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</si>
  <si>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</si>
  <si>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</si>
  <si>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</si>
  <si>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</si>
  <si>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</si>
  <si>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</si>
  <si>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</si>
  <si>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补充创业担保贷款基金</t>
  </si>
  <si>
    <t xml:space="preserve">      其他普惠金融发展支出</t>
  </si>
  <si>
    <t xml:space="preserve">      棉花目标价格补贴</t>
  </si>
  <si>
    <t xml:space="preserve">      其他目标价格补贴</t>
  </si>
  <si>
    <t xml:space="preserve">      化解其他公益性乡村债务支出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</si>
  <si>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</si>
  <si>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</si>
  <si>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</si>
  <si>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</si>
  <si>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</si>
  <si>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</si>
  <si>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</si>
  <si>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</si>
  <si>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</si>
  <si>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</si>
  <si>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</si>
  <si>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</si>
  <si>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</si>
  <si>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</si>
  <si>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</si>
  <si>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</si>
  <si>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</si>
  <si>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</si>
  <si>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</si>
  <si>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</si>
  <si>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</si>
  <si>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</si>
  <si>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</si>
  <si>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</si>
  <si>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</si>
  <si>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</si>
  <si>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</si>
  <si>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</si>
  <si>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</si>
  <si>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</si>
  <si>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</si>
  <si>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</si>
  <si>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</si>
  <si>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</si>
  <si>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</si>
  <si>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</si>
  <si>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</si>
  <si>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</si>
  <si>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</si>
  <si>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</si>
  <si>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</si>
  <si>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  公共交通运营补助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</si>
  <si>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</si>
  <si>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</si>
  <si>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</si>
  <si>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</si>
  <si>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</si>
  <si>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</si>
  <si>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</si>
  <si>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</si>
  <si>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</si>
  <si>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</si>
  <si>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</si>
  <si>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</si>
  <si>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</si>
  <si>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</si>
  <si>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</si>
  <si>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</si>
  <si>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</si>
  <si>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</si>
  <si>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</si>
  <si>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</si>
  <si>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</si>
  <si>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</si>
  <si>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</si>
  <si>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</si>
  <si>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</si>
  <si>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其他工业和信息产业监管支出</t>
  </si>
  <si>
    <t xml:space="preserve">      国务院安委会专项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</si>
  <si>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</si>
  <si>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</si>
  <si>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</si>
  <si>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</si>
  <si>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</si>
  <si>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</si>
  <si>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</si>
  <si>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</si>
  <si>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</si>
  <si>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</si>
  <si>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</si>
  <si>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</si>
  <si>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</si>
  <si>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</si>
  <si>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</si>
  <si>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</si>
  <si>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</si>
  <si>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  旅游宣传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</si>
  <si>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</si>
  <si>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</si>
  <si>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</si>
  <si>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  服务业基础设施建设</t>
  </si>
  <si>
    <t xml:space="preserve">    一般公共服务</t>
  </si>
  <si>
    <t xml:space="preserve">    教育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</si>
  <si>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</si>
  <si>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</si>
  <si>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</si>
  <si>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</si>
  <si>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  土地资源储备支出</t>
  </si>
  <si>
    <t xml:space="preserve">      地质矿产资源与环境调查</t>
  </si>
  <si>
    <t xml:space="preserve">      地质转产项目财政贴息</t>
  </si>
  <si>
    <t xml:space="preserve">      国外风险勘查</t>
  </si>
  <si>
    <t xml:space="preserve">      极地考察</t>
  </si>
  <si>
    <t xml:space="preserve">      海港航标维护</t>
  </si>
  <si>
    <t xml:space="preserve">      海水淡化</t>
  </si>
  <si>
    <t xml:space="preserve">      无居民海岛使用金支出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</si>
  <si>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</si>
  <si>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</si>
  <si>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</si>
  <si>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</si>
  <si>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</si>
  <si>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</si>
  <si>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</si>
  <si>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</si>
  <si>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其他地震事务支出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</si>
  <si>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</si>
  <si>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</si>
  <si>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</si>
  <si>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</si>
  <si>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</si>
  <si>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</si>
  <si>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</si>
  <si>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</si>
  <si>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</si>
  <si>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</si>
  <si>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</si>
  <si>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</si>
  <si>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</si>
  <si>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</si>
  <si>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</si>
  <si>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</si>
  <si>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</si>
  <si>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</si>
  <si>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</si>
  <si>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</si>
  <si>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</si>
  <si>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</si>
  <si>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</si>
  <si>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</si>
  <si>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</si>
  <si>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</si>
  <si>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</si>
  <si>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</si>
  <si>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</si>
  <si>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</si>
  <si>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</si>
  <si>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</si>
  <si>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</si>
  <si>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</si>
  <si>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</si>
  <si>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能源储备</t>
  </si>
  <si>
    <t xml:space="preserve">      天然铀能源储备</t>
  </si>
  <si>
    <t xml:space="preserve">      煤炭储备</t>
  </si>
  <si>
    <t xml:space="preserve">    粮油储备</t>
  </si>
  <si>
    <t xml:space="preserve">      储备粮油补贴</t>
  </si>
  <si>
    <t xml:space="preserve">      储备粮油差价补贴</t>
  </si>
  <si>
    <t xml:space="preserve">      最低收购价政策支出</t>
  </si>
  <si>
    <t xml:space="preserve">      其他粮油储备支出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</si>
  <si>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</si>
  <si>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</si>
  <si>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</si>
  <si>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</si>
  <si>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</si>
  <si>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</si>
  <si>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单位：万元</t>
    <phoneticPr fontId="2" type="noConversion"/>
  </si>
  <si>
    <t>预算科目</t>
    <phoneticPr fontId="2" type="noConversion"/>
  </si>
  <si>
    <t>增减额</t>
  </si>
  <si>
    <t>一、税收收入</t>
  </si>
  <si>
    <t>二、非税收入</t>
  </si>
  <si>
    <t>收入总计</t>
  </si>
  <si>
    <t>支出总计</t>
  </si>
  <si>
    <r>
      <t>单位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万元</t>
    </r>
    <phoneticPr fontId="2" type="noConversion"/>
  </si>
  <si>
    <t>政府性基金支出合计</t>
  </si>
  <si>
    <t>预算科目</t>
    <phoneticPr fontId="2" type="noConversion"/>
  </si>
  <si>
    <t>数 额</t>
    <phoneticPr fontId="2" type="noConversion"/>
  </si>
  <si>
    <t xml:space="preserve">    专项收入</t>
  </si>
  <si>
    <t>　　1.返还性收入</t>
  </si>
  <si>
    <t>　　1.体制上解支出</t>
  </si>
  <si>
    <t>　　2.一般性转移支付收入</t>
  </si>
  <si>
    <t>　　2.专项上解支出</t>
  </si>
  <si>
    <t xml:space="preserve">    3.专项转移支付收入</t>
  </si>
  <si>
    <t>政府性基金收入合计</t>
  </si>
  <si>
    <t>粮油物资储备支出</t>
    <phoneticPr fontId="2" type="noConversion"/>
  </si>
  <si>
    <t xml:space="preserve">    其他税收收入</t>
    <phoneticPr fontId="2" type="noConversion"/>
  </si>
  <si>
    <t>预算科目</t>
    <phoneticPr fontId="2" type="noConversion"/>
  </si>
  <si>
    <t>基本支出合计</t>
    <phoneticPr fontId="2" type="noConversion"/>
  </si>
  <si>
    <t>（一）工资福利支出</t>
    <phoneticPr fontId="2" type="noConversion"/>
  </si>
  <si>
    <t>住房公积金</t>
    <phoneticPr fontId="2" type="noConversion"/>
  </si>
  <si>
    <t>（二）商品和服务支出</t>
    <phoneticPr fontId="2" type="noConversion"/>
  </si>
  <si>
    <t>（三）对个人和家庭的补助</t>
    <phoneticPr fontId="2" type="noConversion"/>
  </si>
  <si>
    <t xml:space="preserve">    其他收入</t>
    <phoneticPr fontId="2" type="noConversion"/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</si>
  <si>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</si>
  <si>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</si>
  <si>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</si>
  <si>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</si>
  <si>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</si>
  <si>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</si>
  <si>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</si>
  <si>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</si>
  <si>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</si>
  <si>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</si>
  <si>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</si>
  <si>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</si>
  <si>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  执法办案</t>
  </si>
  <si>
    <t xml:space="preserve">      律师管理</t>
  </si>
  <si>
    <t xml:space="preserve">      公共法律服务</t>
  </si>
  <si>
    <t xml:space="preserve">    广播电视</t>
  </si>
  <si>
    <t xml:space="preserve">      传输发射</t>
  </si>
  <si>
    <t>单位：万元</t>
  </si>
  <si>
    <t>预算科目</t>
  </si>
  <si>
    <t>增减%</t>
  </si>
  <si>
    <t>支出合计</t>
  </si>
  <si>
    <t>一般公共服务</t>
  </si>
  <si>
    <t xml:space="preserve">      专项业务及机关事务管理</t>
  </si>
  <si>
    <t xml:space="preserve">      其他政府办公厅（室）及相关机构事务支出</t>
  </si>
  <si>
    <t xml:space="preserve">      专项统计业务</t>
  </si>
  <si>
    <t xml:space="preserve">      专项普查活动</t>
  </si>
  <si>
    <t xml:space="preserve">      其他财政事务支出</t>
  </si>
  <si>
    <t xml:space="preserve">      税收业务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</si>
  <si>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</si>
  <si>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</si>
  <si>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</si>
  <si>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</si>
  <si>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</si>
  <si>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巡视工作</t>
  </si>
  <si>
    <t xml:space="preserve">      知识产权战略和规划</t>
  </si>
  <si>
    <t xml:space="preserve">      国际合作与交流</t>
  </si>
  <si>
    <t xml:space="preserve">      商标管理</t>
  </si>
  <si>
    <t xml:space="preserve">      原产地地理标志管理</t>
  </si>
  <si>
    <t xml:space="preserve">    港澳台事务</t>
  </si>
  <si>
    <t xml:space="preserve">      其他港澳台事务支出</t>
  </si>
  <si>
    <t xml:space="preserve">      工会事务</t>
  </si>
  <si>
    <t xml:space="preserve">    党委办公厅（室）及相关机构事务</t>
  </si>
  <si>
    <t xml:space="preserve">      其他党委办公厅（室）及相关机构事务支出</t>
  </si>
  <si>
    <t xml:space="preserve">      公务员事务</t>
  </si>
  <si>
    <t xml:space="preserve">      宣传管理</t>
  </si>
  <si>
    <t xml:space="preserve">      其他宣传事务支出</t>
  </si>
  <si>
    <t xml:space="preserve">      宗教事务</t>
  </si>
  <si>
    <t xml:space="preserve">    对外联络事务</t>
  </si>
  <si>
    <t xml:space="preserve">      其他对外联络事务支出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</si>
  <si>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</si>
  <si>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</si>
  <si>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</si>
  <si>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</si>
  <si>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</si>
  <si>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</si>
  <si>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</si>
  <si>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</si>
  <si>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</si>
  <si>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</si>
  <si>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</si>
  <si>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</si>
  <si>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>外交支出</t>
  </si>
  <si>
    <t xml:space="preserve">    对外宣传</t>
  </si>
  <si>
    <t xml:space="preserve">    其他外交支出</t>
  </si>
  <si>
    <t>国防支出</t>
  </si>
  <si>
    <t xml:space="preserve">    其他国防支出</t>
  </si>
  <si>
    <t>公共安全支出</t>
    <phoneticPr fontId="2" type="noConversion"/>
  </si>
  <si>
    <t xml:space="preserve">    武装警察部队</t>
  </si>
  <si>
    <t xml:space="preserve">      武装警察部队</t>
  </si>
  <si>
    <t xml:space="preserve">      其他武装警察部队支出</t>
  </si>
  <si>
    <t xml:space="preserve">      特别业务</t>
  </si>
  <si>
    <t xml:space="preserve">      特勤业务</t>
  </si>
  <si>
    <t xml:space="preserve">      移民事务</t>
  </si>
  <si>
    <t xml:space="preserve">      检查监督</t>
  </si>
  <si>
    <t xml:space="preserve">      国家统一法律职业资格考试</t>
  </si>
  <si>
    <t xml:space="preserve">      法治建设</t>
  </si>
  <si>
    <t xml:space="preserve">      罪犯生活及医疗卫生</t>
  </si>
  <si>
    <t xml:space="preserve">      监狱业务及罪犯改造</t>
  </si>
  <si>
    <t xml:space="preserve">      缉私业务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</si>
  <si>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</si>
  <si>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</si>
  <si>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</si>
  <si>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</si>
  <si>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  中等职业教育</t>
  </si>
  <si>
    <t xml:space="preserve">      城市中小学校舍建设</t>
  </si>
  <si>
    <t xml:space="preserve">    其他教育支出</t>
  </si>
  <si>
    <t xml:space="preserve">      实验室及相关设施</t>
  </si>
  <si>
    <t xml:space="preserve">      科技人才队伍建设</t>
  </si>
  <si>
    <t xml:space="preserve">      共性技术研究与开发</t>
  </si>
  <si>
    <t xml:space="preserve">      其他科技重大项目</t>
  </si>
  <si>
    <t>文化旅游体育与传媒支出</t>
  </si>
  <si>
    <t xml:space="preserve">    文化和旅游</t>
  </si>
  <si>
    <t xml:space="preserve">      文化和旅游交流与合作</t>
  </si>
  <si>
    <t xml:space="preserve">      文化和旅游市场管理</t>
  </si>
  <si>
    <t xml:space="preserve">      文化和旅游管理事务</t>
  </si>
  <si>
    <t xml:space="preserve">      其他文化和旅游支出</t>
  </si>
  <si>
    <t xml:space="preserve">    新闻出版电影</t>
  </si>
  <si>
    <t xml:space="preserve">      其他新闻出版电影支出</t>
  </si>
  <si>
    <t xml:space="preserve">      监测监管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</si>
  <si>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</si>
  <si>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</si>
  <si>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</si>
  <si>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其他文化旅游体育与传媒支出</t>
  </si>
  <si>
    <t>社会保障和就业支出</t>
  </si>
  <si>
    <t xml:space="preserve">      社会组织管理</t>
  </si>
  <si>
    <t xml:space="preserve">      基层政权建设和社区治理</t>
  </si>
  <si>
    <t xml:space="preserve">    行政事业单位养老支出</t>
  </si>
  <si>
    <t xml:space="preserve">      行政单位离退休</t>
  </si>
  <si>
    <t xml:space="preserve">      对机关事业单位职业年金的补助</t>
  </si>
  <si>
    <t xml:space="preserve">      其他行政事业单位养老支出</t>
  </si>
  <si>
    <t xml:space="preserve">      促进创业补贴</t>
  </si>
  <si>
    <t xml:space="preserve">      光荣院</t>
  </si>
  <si>
    <t xml:space="preserve">      烈士纪念设施管理维护</t>
  </si>
  <si>
    <t xml:space="preserve">      康复辅具</t>
  </si>
  <si>
    <t xml:space="preserve">      养老服务</t>
  </si>
  <si>
    <t xml:space="preserve">      残疾人就业</t>
  </si>
  <si>
    <t xml:space="preserve">    红十字事业</t>
  </si>
  <si>
    <t xml:space="preserve">      其他红十字事业支出</t>
  </si>
  <si>
    <t xml:space="preserve">      交强险增值税补助基金支出</t>
  </si>
  <si>
    <t xml:space="preserve">    退役军人管理事务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</si>
  <si>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</si>
  <si>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</si>
  <si>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</si>
  <si>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</si>
  <si>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</si>
  <si>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</si>
  <si>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</si>
  <si>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</si>
  <si>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</si>
  <si>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  中医（民族）医院</t>
  </si>
  <si>
    <t xml:space="preserve">      妇幼保健医院</t>
  </si>
  <si>
    <t xml:space="preserve">      康复医院</t>
  </si>
  <si>
    <t xml:space="preserve">      优抚医院</t>
  </si>
  <si>
    <t xml:space="preserve">      重大公共卫生服务</t>
  </si>
  <si>
    <t xml:space="preserve">      中医（民族医）药专项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</si>
  <si>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</si>
  <si>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</si>
  <si>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</si>
  <si>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</si>
  <si>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</si>
  <si>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</si>
  <si>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  生态环境保护宣传</t>
  </si>
  <si>
    <t xml:space="preserve">      生态环境国际合作及履约</t>
  </si>
  <si>
    <t xml:space="preserve">      生态环境保护行政许可</t>
  </si>
  <si>
    <t xml:space="preserve">      土壤</t>
  </si>
  <si>
    <t xml:space="preserve">      草原生态修复治理</t>
  </si>
  <si>
    <t xml:space="preserve">      自然保护地</t>
  </si>
  <si>
    <t xml:space="preserve">      天然林保护工程建设</t>
  </si>
  <si>
    <t xml:space="preserve">    退耕还林还草</t>
  </si>
  <si>
    <t xml:space="preserve">      其他退耕还林还草支出</t>
  </si>
  <si>
    <t xml:space="preserve">    已垦草原退耕还草</t>
  </si>
  <si>
    <t xml:space="preserve">    能源节约利用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</si>
  <si>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</si>
  <si>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</si>
  <si>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</si>
  <si>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</si>
  <si>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</si>
  <si>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</si>
  <si>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</si>
  <si>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其他节能环保支出</t>
  </si>
  <si>
    <t xml:space="preserve">    城乡社区规划与管理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</si>
  <si>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</si>
  <si>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</si>
  <si>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</si>
  <si>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</si>
  <si>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</si>
  <si>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行业业务管理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</si>
  <si>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</si>
  <si>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</si>
  <si>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</si>
  <si>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</si>
  <si>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农村道路建设</t>
  </si>
  <si>
    <t xml:space="preserve">      渔业发展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</si>
  <si>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</si>
  <si>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</si>
  <si>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</si>
  <si>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</si>
  <si>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</si>
  <si>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</si>
  <si>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执法与监督</t>
  </si>
  <si>
    <t xml:space="preserve">      对外合作与交流</t>
  </si>
  <si>
    <t xml:space="preserve">      产业化管理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</si>
  <si>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</si>
  <si>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</si>
  <si>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</si>
  <si>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</si>
  <si>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  水土保持</t>
  </si>
  <si>
    <t xml:space="preserve">      农村水利</t>
  </si>
  <si>
    <t xml:space="preserve">      水利建设征地及移民支出</t>
  </si>
  <si>
    <t xml:space="preserve">      南水北调工程管理</t>
  </si>
  <si>
    <t xml:space="preserve">    巩固脱贫衔接乡村振兴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</si>
  <si>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</si>
  <si>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</si>
  <si>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</si>
  <si>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  对村级公益事业建设的补助</t>
  </si>
  <si>
    <t xml:space="preserve">      农村综合改革示范试点补助</t>
  </si>
  <si>
    <t xml:space="preserve">      创业担保贷款贴息及奖补</t>
  </si>
  <si>
    <t xml:space="preserve">    目标价格补贴</t>
  </si>
  <si>
    <t xml:space="preserve">    其他农林水支出</t>
  </si>
  <si>
    <t xml:space="preserve">      其他农林水支出</t>
  </si>
  <si>
    <t>交通运输支出</t>
  </si>
  <si>
    <t xml:space="preserve">    其他交通运输支出</t>
  </si>
  <si>
    <t xml:space="preserve">      其他交通运输支出</t>
  </si>
  <si>
    <t>资源勘探工业信息等支出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</si>
  <si>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</si>
  <si>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</si>
  <si>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</si>
  <si>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减免房租补贴</t>
  </si>
  <si>
    <t xml:space="preserve">    其他资源勘探工业信息等支出</t>
  </si>
  <si>
    <t xml:space="preserve">      其他资源勘探工业信息等支出</t>
  </si>
  <si>
    <t>商业服务业等支出</t>
  </si>
  <si>
    <t xml:space="preserve">    商业流通事务</t>
  </si>
  <si>
    <t xml:space="preserve">    其他商业服务业等支出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</si>
  <si>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</si>
  <si>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</si>
  <si>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</si>
  <si>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</si>
  <si>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</si>
  <si>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</si>
  <si>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</si>
  <si>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</si>
  <si>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</si>
  <si>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</si>
  <si>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</si>
  <si>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</si>
  <si>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</si>
  <si>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</si>
  <si>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</si>
  <si>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</si>
  <si>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</si>
  <si>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</si>
  <si>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</si>
  <si>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</si>
  <si>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</si>
  <si>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</si>
  <si>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</si>
  <si>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</si>
  <si>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</si>
  <si>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</si>
  <si>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</si>
  <si>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</si>
  <si>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文化旅游体育与传媒</t>
  </si>
  <si>
    <t xml:space="preserve">    卫生健康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</si>
  <si>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</si>
  <si>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</si>
  <si>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</si>
  <si>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</si>
  <si>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</si>
  <si>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</si>
  <si>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地质勘查与矿产资源管理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</si>
  <si>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</si>
  <si>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</si>
  <si>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</si>
  <si>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</si>
  <si>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深海调查与资源开发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</si>
  <si>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</si>
  <si>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</si>
  <si>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</si>
  <si>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其他自然资源海洋气象等支出</t>
  </si>
  <si>
    <t>住房保障支出</t>
  </si>
  <si>
    <t xml:space="preserve">      老旧小区改造</t>
  </si>
  <si>
    <t xml:space="preserve">      住房租赁市场发展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</si>
  <si>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</si>
  <si>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</si>
  <si>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</si>
  <si>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</si>
  <si>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</si>
  <si>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</si>
  <si>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</si>
  <si>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</si>
  <si>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  石油储备</t>
  </si>
  <si>
    <t xml:space="preserve">      成品油储备</t>
  </si>
  <si>
    <t xml:space="preserve">      其他能源储备支出</t>
  </si>
  <si>
    <t xml:space="preserve">      储备粮（油）库建设</t>
  </si>
  <si>
    <t xml:space="preserve">      应急物资储备</t>
  </si>
  <si>
    <t xml:space="preserve">    应急管理事务</t>
  </si>
  <si>
    <t xml:space="preserve">      灾害风险防治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</si>
  <si>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</si>
  <si>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</si>
  <si>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</si>
  <si>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</si>
  <si>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</si>
  <si>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</si>
  <si>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</si>
  <si>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</si>
  <si>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</si>
  <si>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</si>
  <si>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</si>
  <si>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  地震事业机构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</si>
  <si>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</si>
  <si>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</si>
  <si>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</si>
  <si>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</si>
  <si>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</si>
  <si>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</si>
  <si>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</si>
  <si>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</si>
  <si>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</si>
  <si>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</si>
  <si>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</si>
  <si>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>债务付息支出</t>
  </si>
  <si>
    <t>债务发行费用支出</t>
  </si>
  <si>
    <t>合计</t>
  </si>
  <si>
    <t>张相镇</t>
  </si>
  <si>
    <t>杨木镇</t>
  </si>
  <si>
    <t>聂家乡</t>
  </si>
  <si>
    <t>向阳街</t>
  </si>
  <si>
    <t>红旗街</t>
  </si>
  <si>
    <t>一、区对下返还性支出</t>
  </si>
  <si>
    <t>（一）增值税和消费税返还</t>
  </si>
  <si>
    <t>（二）所得税基数返还</t>
  </si>
  <si>
    <t>（三）成品油税费改革税收返还</t>
  </si>
  <si>
    <t>二、区对下转移支付支出</t>
  </si>
  <si>
    <t>（一）一般性转移支付</t>
  </si>
  <si>
    <t>1、均衡性转移支付</t>
  </si>
  <si>
    <t>2、县级基本财力保障机制奖补资金</t>
  </si>
  <si>
    <t>3、革命老区及民族和边境地区转移支付</t>
  </si>
  <si>
    <t>6、结算补助</t>
  </si>
  <si>
    <t>4、企事业单位划转补助</t>
  </si>
  <si>
    <t>5、成品油价格和税费改革转移支付补助</t>
  </si>
  <si>
    <t>6、基层公检法司转移支付</t>
  </si>
  <si>
    <t>7、义务教育等转移支付</t>
  </si>
  <si>
    <t>8、基本养老保险和低保等转移支付</t>
  </si>
  <si>
    <t>9、新型农村合作医疗等转移支付</t>
  </si>
  <si>
    <t>10、农村综合改革转移支付</t>
  </si>
  <si>
    <t>11、产粮（油）大县奖励资金</t>
  </si>
  <si>
    <t>12、重点生态功能区转移支付</t>
  </si>
  <si>
    <t>13、固定数额补助</t>
  </si>
  <si>
    <t>（二）专项转移支付</t>
  </si>
  <si>
    <t>按科目和项目分类划分：</t>
  </si>
  <si>
    <t>1、一般公共服务</t>
  </si>
  <si>
    <t>2、外交</t>
  </si>
  <si>
    <t>3、国防</t>
  </si>
  <si>
    <t>4、公共安全</t>
  </si>
  <si>
    <t>5、教育</t>
  </si>
  <si>
    <t>6、科学技术</t>
  </si>
  <si>
    <t>7、文化体育与传媒</t>
  </si>
  <si>
    <t>8、社会保障和就业</t>
  </si>
  <si>
    <t>9、医疗卫生</t>
  </si>
  <si>
    <t>10、节能环保</t>
  </si>
  <si>
    <t>11、城乡社区</t>
  </si>
  <si>
    <t>12、农林水</t>
  </si>
  <si>
    <t>13、交通运输</t>
  </si>
  <si>
    <t>14、资源勘探电力信息等</t>
  </si>
  <si>
    <t>15、商业服务业等</t>
  </si>
  <si>
    <t>16、金融</t>
  </si>
  <si>
    <t>17、国土海洋气象</t>
  </si>
  <si>
    <t>18、住房保障</t>
  </si>
  <si>
    <t>19、粮油物资储备</t>
  </si>
  <si>
    <t>20、其他专项转移支付</t>
  </si>
  <si>
    <t>按地区划分：</t>
  </si>
  <si>
    <t>1、铁岭县</t>
  </si>
  <si>
    <t>2、开原市</t>
  </si>
  <si>
    <t>3、西丰县</t>
  </si>
  <si>
    <t>4、调兵山市</t>
  </si>
  <si>
    <t>5、银州区</t>
  </si>
  <si>
    <t>6、清河区</t>
  </si>
  <si>
    <t>7、开发区</t>
  </si>
  <si>
    <t>预  算  科  目</t>
  </si>
  <si>
    <t>散装水泥专项资金收入</t>
  </si>
  <si>
    <t>一、文化体育与传媒支出</t>
  </si>
  <si>
    <t>新型墙体材料专项基金收入</t>
  </si>
  <si>
    <t>二、社会保障和就业支出</t>
  </si>
  <si>
    <t>城市公用事业附加收入</t>
  </si>
  <si>
    <t>三、节能环保支出</t>
  </si>
  <si>
    <t>国有土地收益基金收入</t>
  </si>
  <si>
    <t>四、城乡社区支出</t>
  </si>
  <si>
    <t>农业土地开发资金收入</t>
  </si>
  <si>
    <t>五、农林水支出</t>
  </si>
  <si>
    <t>国有土地使用权出让收入</t>
  </si>
  <si>
    <t>大中型水库库区基金收入</t>
  </si>
  <si>
    <t>六、交通运输支出</t>
  </si>
  <si>
    <t>彩票公益金收入</t>
  </si>
  <si>
    <t>七、资源勘探信息等支出</t>
  </si>
  <si>
    <t>城市基础设施配套费收入</t>
  </si>
  <si>
    <t>八、商业服务业等支出</t>
  </si>
  <si>
    <t>污水处理费收入</t>
  </si>
  <si>
    <t>九、其它支出</t>
  </si>
  <si>
    <t>十、债务付息支出</t>
  </si>
  <si>
    <t>十一、债务发行费用支出</t>
  </si>
  <si>
    <t>转移性收入</t>
  </si>
  <si>
    <t xml:space="preserve">    政府性基金转移收入</t>
  </si>
  <si>
    <t xml:space="preserve">    　政府性基金补助收入</t>
  </si>
  <si>
    <t xml:space="preserve">    　政府性基金上解收入</t>
  </si>
  <si>
    <t xml:space="preserve">    上年结余收入</t>
  </si>
  <si>
    <t xml:space="preserve">    调入资金</t>
  </si>
  <si>
    <t xml:space="preserve">增减% </t>
  </si>
  <si>
    <t>其中：散装水泥专项资金收入</t>
  </si>
  <si>
    <t xml:space="preserve">      新型墙体材料专项基金收入</t>
  </si>
  <si>
    <t xml:space="preserve">      政府住房基金收入</t>
  </si>
  <si>
    <t xml:space="preserve">      城市公用事业附加收入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</si>
  <si>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</si>
  <si>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</si>
  <si>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</si>
  <si>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彩票公益金收入</t>
  </si>
  <si>
    <t xml:space="preserve">          其中：福彩公益金收入</t>
  </si>
  <si>
    <t xml:space="preserve">                体彩公益金收入</t>
  </si>
  <si>
    <t xml:space="preserve">      城市基础设施配套费收入</t>
  </si>
  <si>
    <t xml:space="preserve">          其中：福利彩票发行机构的业务费</t>
  </si>
  <si>
    <t xml:space="preserve">                体育彩票发行机构的业务费</t>
  </si>
  <si>
    <t xml:space="preserve">      其他政府性基金收入</t>
  </si>
  <si>
    <t xml:space="preserve">    大中型水库移民后期扶持基金支出</t>
  </si>
  <si>
    <t xml:space="preserve">    国有土地使用权出让收入安排的支出</t>
  </si>
  <si>
    <t xml:space="preserve">      征地拆迁和补偿支出</t>
  </si>
  <si>
    <t xml:space="preserve">      城市建设支出</t>
  </si>
  <si>
    <t xml:space="preserve">      土地出让业务支出</t>
  </si>
  <si>
    <t xml:space="preserve">      棚户区改造支出</t>
  </si>
  <si>
    <t xml:space="preserve">      其他国有土地使用权出让收入安排的支出</t>
  </si>
  <si>
    <t xml:space="preserve">    城市公用事业附加安排的支出</t>
  </si>
  <si>
    <t xml:space="preserve">      城市公共设施</t>
  </si>
  <si>
    <t xml:space="preserve">    国有土地收益基金支出</t>
  </si>
  <si>
    <t xml:space="preserve">      其他国有土地收益基金支出</t>
  </si>
  <si>
    <t xml:space="preserve">    农业土地开发资金支出</t>
  </si>
  <si>
    <t xml:space="preserve">    城市基础设施配套费安排的支出</t>
  </si>
  <si>
    <t xml:space="preserve">      其他城市基础设施配套费安排的支出</t>
  </si>
  <si>
    <t xml:space="preserve">    污水处理费</t>
  </si>
  <si>
    <t xml:space="preserve">    彩票发行销售机构业务费安排的支出</t>
  </si>
  <si>
    <t xml:space="preserve">      福利彩票销售机构的业务费支出</t>
  </si>
  <si>
    <t xml:space="preserve">      体育彩票销售机构的业务费支出</t>
  </si>
  <si>
    <t xml:space="preserve">      彩票市场调控资金</t>
  </si>
  <si>
    <t xml:space="preserve">    彩票公益金安排的支出</t>
  </si>
  <si>
    <t xml:space="preserve">    其他政府性基金支出</t>
  </si>
  <si>
    <t xml:space="preserve">    地方政府专项债务付息支出</t>
  </si>
  <si>
    <t xml:space="preserve">     地方政府专项债务发行费用支出</t>
  </si>
  <si>
    <t>数 额</t>
  </si>
  <si>
    <t>一、政府性基金预算收入合计</t>
  </si>
  <si>
    <t>一、政府性基金预算支出合计</t>
  </si>
  <si>
    <t>二、上级财政转移性收入</t>
  </si>
  <si>
    <t>二、上解上级财政支出</t>
  </si>
  <si>
    <t>三、调入资金</t>
  </si>
  <si>
    <t>三、调出资金</t>
  </si>
  <si>
    <t>四、上年结余收入</t>
  </si>
  <si>
    <t>四、结转下年支出</t>
  </si>
  <si>
    <t>社会保险基金收入合计</t>
  </si>
  <si>
    <t xml:space="preserve">    其中：基本养老保险费收入</t>
  </si>
  <si>
    <t xml:space="preserve">         基本养老保险基金财政补贴收入</t>
  </si>
  <si>
    <t>机关事业养老保险基金收入</t>
  </si>
  <si>
    <t xml:space="preserve">    其中：基本医疗保险费收入</t>
  </si>
  <si>
    <t>城乡居民基本医疗保险基金收入</t>
  </si>
  <si>
    <t>社会保险基金支出合计</t>
  </si>
  <si>
    <t>机关事业养老保险基金支出</t>
  </si>
  <si>
    <t>城乡居民基本医疗保险基金支出</t>
  </si>
  <si>
    <t xml:space="preserve"> </t>
  </si>
  <si>
    <t>企业基本养老保险基金支出</t>
  </si>
  <si>
    <t>单位：万元</t>
    <phoneticPr fontId="2" type="noConversion"/>
  </si>
  <si>
    <t>项目名称</t>
    <phoneticPr fontId="2" type="noConversion"/>
  </si>
  <si>
    <t>全区</t>
    <phoneticPr fontId="2" type="noConversion"/>
  </si>
  <si>
    <t>区本级</t>
    <phoneticPr fontId="2" type="noConversion"/>
  </si>
  <si>
    <t>张相镇</t>
    <phoneticPr fontId="2" type="noConversion"/>
  </si>
  <si>
    <t>杨木镇</t>
    <phoneticPr fontId="2" type="noConversion"/>
  </si>
  <si>
    <t>聂家乡</t>
    <phoneticPr fontId="2" type="noConversion"/>
  </si>
  <si>
    <t>向阳街</t>
    <phoneticPr fontId="2" type="noConversion"/>
  </si>
  <si>
    <t>红旗街</t>
    <phoneticPr fontId="2" type="noConversion"/>
  </si>
  <si>
    <t>合计</t>
    <phoneticPr fontId="2" type="noConversion"/>
  </si>
  <si>
    <t>专项转移支付收入</t>
    <phoneticPr fontId="2" type="noConversion"/>
  </si>
  <si>
    <t>全区2023年一般公共预算收入预算表</t>
    <phoneticPr fontId="2" type="noConversion"/>
  </si>
  <si>
    <t>2022年预计数</t>
    <phoneticPr fontId="2" type="noConversion"/>
  </si>
  <si>
    <t>2023年预算数</t>
    <phoneticPr fontId="2" type="noConversion"/>
  </si>
  <si>
    <t>2023年预算数比2022年预计数</t>
    <phoneticPr fontId="2" type="noConversion"/>
  </si>
  <si>
    <t>全区2023年一般公共预算支出预算表</t>
    <phoneticPr fontId="2" type="noConversion"/>
  </si>
  <si>
    <t>全区2023年一般公共预算收支预算平衡表</t>
    <phoneticPr fontId="2" type="noConversion"/>
  </si>
  <si>
    <t>区本级2023年一般公共预算收入预算表</t>
    <phoneticPr fontId="2" type="noConversion"/>
  </si>
  <si>
    <t>区本级2023年一般公共预算支出预算表</t>
    <phoneticPr fontId="2" type="noConversion"/>
  </si>
  <si>
    <t>2022年预计数</t>
    <phoneticPr fontId="2" type="noConversion"/>
  </si>
  <si>
    <t>2023年预算数</t>
    <phoneticPr fontId="2" type="noConversion"/>
  </si>
  <si>
    <t>2023年预算数比2022年预计数</t>
    <phoneticPr fontId="2" type="noConversion"/>
  </si>
  <si>
    <t>区本级2023年一般公共预算收支预算平衡表</t>
    <phoneticPr fontId="2" type="noConversion"/>
  </si>
  <si>
    <t>区本级2023年基本支出按经济分类预算明细表</t>
    <phoneticPr fontId="2" type="noConversion"/>
  </si>
  <si>
    <t>2023年区本级对乡镇（街）转移性支出预算明细表</t>
    <phoneticPr fontId="2" type="noConversion"/>
  </si>
  <si>
    <t>全区2023年政府性基金预算收支预算表</t>
    <phoneticPr fontId="2" type="noConversion"/>
  </si>
  <si>
    <t>区本级2023年政府性基金预算收入预算表</t>
    <phoneticPr fontId="2" type="noConversion"/>
  </si>
  <si>
    <t>2023年预算比2022年预计数</t>
    <phoneticPr fontId="2" type="noConversion"/>
  </si>
  <si>
    <t>区本级2023年政府性基金预算支出预算表</t>
    <phoneticPr fontId="2" type="noConversion"/>
  </si>
  <si>
    <t>2023年预算数比2022年预算数</t>
    <phoneticPr fontId="2" type="noConversion"/>
  </si>
  <si>
    <t xml:space="preserve">    一、文化旅游体育与传媒支出</t>
    <phoneticPr fontId="2" type="noConversion"/>
  </si>
  <si>
    <t xml:space="preserve">       国家电影事业发展专项资金安排的支出</t>
    <phoneticPr fontId="2" type="noConversion"/>
  </si>
  <si>
    <t>二、社会保障和就业支出</t>
    <phoneticPr fontId="2" type="noConversion"/>
  </si>
  <si>
    <t>三、城乡社区支出</t>
    <phoneticPr fontId="2" type="noConversion"/>
  </si>
  <si>
    <t>四、其他支出</t>
    <phoneticPr fontId="2" type="noConversion"/>
  </si>
  <si>
    <t>五、债务付息支出</t>
    <phoneticPr fontId="2" type="noConversion"/>
  </si>
  <si>
    <t>六、债务发行费用支出</t>
    <phoneticPr fontId="2" type="noConversion"/>
  </si>
  <si>
    <t xml:space="preserve">    其他政府性基金及对应专项债务收入安排的支出</t>
    <phoneticPr fontId="2" type="noConversion"/>
  </si>
  <si>
    <t xml:space="preserve">      其他地方自行试点项目收益专项债券收入安排的支出</t>
    <phoneticPr fontId="2" type="noConversion"/>
  </si>
  <si>
    <t xml:space="preserve">      国有土地使用权出让金债务付息支出</t>
    <phoneticPr fontId="2" type="noConversion"/>
  </si>
  <si>
    <t xml:space="preserve">      棚户区改造专项债券付息支出</t>
    <phoneticPr fontId="2" type="noConversion"/>
  </si>
  <si>
    <t xml:space="preserve">      其他地方自行试点项目收益专项债券付息支出</t>
    <phoneticPr fontId="2" type="noConversion"/>
  </si>
  <si>
    <t>2023年政府性基金转移支付预算表</t>
    <phoneticPr fontId="2" type="noConversion"/>
  </si>
  <si>
    <t>区本级2023年政府性基金预算收支预算平衡表</t>
    <phoneticPr fontId="2" type="noConversion"/>
  </si>
  <si>
    <t>全区2023年社会保险基金预算收入预算表</t>
    <phoneticPr fontId="2" type="noConversion"/>
  </si>
  <si>
    <t>2023年预计数比2022年预算数</t>
    <phoneticPr fontId="2" type="noConversion"/>
  </si>
  <si>
    <t>全区2023年社会保险基金预算支出预算表</t>
    <phoneticPr fontId="2" type="noConversion"/>
  </si>
  <si>
    <t>区本级2023年社会保险基金预算收入预算表</t>
    <phoneticPr fontId="2" type="noConversion"/>
  </si>
  <si>
    <t xml:space="preserve">区本级2023年社会保险基金预算支出预算表 </t>
    <phoneticPr fontId="2" type="noConversion"/>
  </si>
  <si>
    <t>奖金</t>
    <phoneticPr fontId="2" type="noConversion"/>
  </si>
  <si>
    <t>绩效工资</t>
    <phoneticPr fontId="2" type="noConversion"/>
  </si>
  <si>
    <t>机关事业单位基本养老保险缴费</t>
    <phoneticPr fontId="2" type="noConversion"/>
  </si>
  <si>
    <t>职业年金缴费</t>
    <phoneticPr fontId="2" type="noConversion"/>
  </si>
  <si>
    <t>职工基本医疗保险缴费</t>
    <phoneticPr fontId="2" type="noConversion"/>
  </si>
  <si>
    <t>其他社会保障缴费</t>
    <phoneticPr fontId="2" type="noConversion"/>
  </si>
  <si>
    <t>电费</t>
    <phoneticPr fontId="2" type="noConversion"/>
  </si>
  <si>
    <t>水费</t>
    <phoneticPr fontId="2" type="noConversion"/>
  </si>
  <si>
    <t>邮电费</t>
    <phoneticPr fontId="2" type="noConversion"/>
  </si>
  <si>
    <t>劳务费</t>
    <phoneticPr fontId="2" type="noConversion"/>
  </si>
  <si>
    <t>工会经费</t>
    <phoneticPr fontId="2" type="noConversion"/>
  </si>
  <si>
    <t>福利费</t>
    <phoneticPr fontId="2" type="noConversion"/>
  </si>
  <si>
    <t>公务用车运行维护费</t>
    <phoneticPr fontId="2" type="noConversion"/>
  </si>
  <si>
    <t>其他交通费用</t>
    <phoneticPr fontId="2" type="noConversion"/>
  </si>
  <si>
    <t>退休费</t>
    <phoneticPr fontId="2" type="noConversion"/>
  </si>
  <si>
    <t>企业基本养老保险基金收入</t>
    <phoneticPr fontId="2" type="noConversion"/>
  </si>
  <si>
    <t xml:space="preserve">    其中：基本养老保险费收入</t>
    <phoneticPr fontId="2" type="noConversion"/>
  </si>
  <si>
    <t>城乡居民基本养老保险基金收入</t>
    <phoneticPr fontId="2" type="noConversion"/>
  </si>
  <si>
    <t xml:space="preserve">    其中：个人缴费收入</t>
    <phoneticPr fontId="2" type="noConversion"/>
  </si>
  <si>
    <t xml:space="preserve">         财政补贴收入</t>
    <phoneticPr fontId="2" type="noConversion"/>
  </si>
  <si>
    <t>职工基本医疗保险基金收入（含生育保险）</t>
    <phoneticPr fontId="2" type="noConversion"/>
  </si>
  <si>
    <t xml:space="preserve">    其中：基本医疗保险费收入</t>
    <phoneticPr fontId="2" type="noConversion"/>
  </si>
  <si>
    <t>城乡居民基本养老保险基金支出</t>
    <phoneticPr fontId="2" type="noConversion"/>
  </si>
  <si>
    <t>职工基本医疗保险基金支出（含生育保险）</t>
    <phoneticPr fontId="2" type="noConversion"/>
  </si>
  <si>
    <t>　　基本医疗保险统筹基金</t>
    <phoneticPr fontId="2" type="noConversion"/>
  </si>
  <si>
    <t xml:space="preserve">    基本医疗保险个人账户基金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</si>
</sst>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178" formatCode="_ * #,##0_ ;_ * \-#,##0_ ;_ * &quot;-&quot;??_ ;_ @_ "/>
    <numFmt numFmtId="179" formatCode="#,##0.0_ "/>
    <numFmt numFmtId="180" formatCode="0.0_);[Red]\(0.0\)"/>
    <numFmt numFmtId="181" formatCode="0_ "/>
    <numFmt numFmtId="182" formatCode="#,##0_);[Red]\(#,##0\)"/>
    <numFmt numFmtId="183" formatCode="0.0%"/>
    <numFmt numFmtId="184" formatCode="0_);[Red]\(0\)"/>
    <numFmt numFmtId="185" formatCode="0.00_ "/>
    <numFmt numFmtId="186" formatCode="0.00_);[Red]\(0.00\)"/>
  </numFmts>
  <fonts count="4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b/>
      <sz val="11"/>
      <name val="宋体"/>
      <family val="3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0"/>
      <name val="Geneva"/>
      <family val="2"/>
    </font>
    <font>
      <sz val="11"/>
      <name val="方正报宋简体"/>
      <charset val="134"/>
    </font>
    <font>
      <sz val="11"/>
      <name val="Genev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方正报宋简体"/>
      <charset val="134"/>
    </font>
    <font>
      <b/>
      <sz val="12"/>
      <name val="黑体"/>
      <family val="3"/>
      <charset val="134"/>
    </font>
    <font>
      <sz val="11"/>
      <name val="方正书宋简体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37" fontId="7" fillId="0" borderId="0"/>
    <xf numFmtId="0" fontId="8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0" borderId="0"/>
    <xf numFmtId="41" fontId="5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5" fillId="23" borderId="9" applyNumberFormat="0" applyFont="0" applyAlignment="0" applyProtection="0">
      <alignment vertical="center"/>
    </xf>
    <xf numFmtId="0" fontId="1" fillId="0" borderId="0"/>
  </cellStyleXfs>
  <cellXfs count="211">
    <xf numFmtId="0" fontId="0" fillId="0" borderId="0" xfId="0"/>
    <xf numFmtId="178" fontId="3" fillId="0" borderId="0" xfId="46" applyNumberFormat="1" applyFont="1" applyAlignment="1">
      <alignment vertical="center"/>
    </xf>
    <xf numFmtId="0" fontId="15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 wrapText="1" indent="2"/>
    </xf>
    <xf numFmtId="176" fontId="6" fillId="0" borderId="10" xfId="46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7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176" fontId="6" fillId="0" borderId="10" xfId="33" applyNumberFormat="1" applyFont="1" applyBorder="1">
      <alignment vertical="center"/>
    </xf>
    <xf numFmtId="0" fontId="6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/>
    <xf numFmtId="178" fontId="3" fillId="0" borderId="0" xfId="46" applyNumberFormat="1" applyFont="1" applyFill="1" applyAlignment="1">
      <alignment vertical="center"/>
    </xf>
    <xf numFmtId="178" fontId="5" fillId="0" borderId="0" xfId="46" applyNumberFormat="1" applyFont="1" applyFill="1" applyAlignment="1">
      <alignment horizontal="left" vertical="center"/>
    </xf>
    <xf numFmtId="178" fontId="5" fillId="0" borderId="0" xfId="46" applyNumberFormat="1" applyFont="1" applyFill="1" applyAlignment="1">
      <alignment horizontal="centerContinuous" vertical="center"/>
    </xf>
    <xf numFmtId="178" fontId="5" fillId="0" borderId="0" xfId="46" applyNumberFormat="1" applyFont="1" applyFill="1" applyAlignment="1">
      <alignment vertical="center"/>
    </xf>
    <xf numFmtId="178" fontId="6" fillId="0" borderId="10" xfId="46" applyNumberFormat="1" applyFont="1" applyFill="1" applyBorder="1" applyAlignment="1">
      <alignment horizontal="center" vertical="center"/>
    </xf>
    <xf numFmtId="0" fontId="6" fillId="0" borderId="0" xfId="29" applyFont="1">
      <alignment vertical="center"/>
    </xf>
    <xf numFmtId="178" fontId="5" fillId="0" borderId="0" xfId="46" applyNumberFormat="1" applyFont="1" applyFill="1" applyAlignment="1">
      <alignment horizontal="center" vertical="center"/>
    </xf>
    <xf numFmtId="0" fontId="5" fillId="0" borderId="0" xfId="0" applyFont="1"/>
    <xf numFmtId="178" fontId="3" fillId="0" borderId="0" xfId="46" applyNumberFormat="1" applyFont="1" applyFill="1"/>
    <xf numFmtId="0" fontId="18" fillId="0" borderId="0" xfId="0" applyFont="1" applyAlignment="1">
      <alignment horizontal="center" vertical="center"/>
    </xf>
    <xf numFmtId="176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0" xfId="31" applyFont="1" applyBorder="1" applyAlignment="1">
      <alignment horizontal="left" vertical="center"/>
    </xf>
    <xf numFmtId="176" fontId="6" fillId="0" borderId="10" xfId="31" applyNumberFormat="1" applyFont="1" applyBorder="1" applyAlignment="1">
      <alignment vertical="center"/>
    </xf>
    <xf numFmtId="178" fontId="5" fillId="0" borderId="0" xfId="46" applyNumberFormat="1" applyFont="1" applyAlignment="1">
      <alignment horizontal="center" vertical="center"/>
    </xf>
    <xf numFmtId="178" fontId="6" fillId="0" borderId="10" xfId="46" applyNumberFormat="1" applyFont="1" applyBorder="1" applyAlignment="1">
      <alignment vertical="center" wrapText="1"/>
    </xf>
    <xf numFmtId="176" fontId="16" fillId="0" borderId="10" xfId="0" applyNumberFormat="1" applyFont="1" applyBorder="1" applyAlignment="1">
      <alignment vertical="center"/>
    </xf>
    <xf numFmtId="176" fontId="16" fillId="0" borderId="10" xfId="0" applyNumberFormat="1" applyFont="1" applyBorder="1" applyAlignment="1">
      <alignment horizontal="right" vertical="center"/>
    </xf>
    <xf numFmtId="178" fontId="6" fillId="0" borderId="0" xfId="46" applyNumberFormat="1" applyFont="1" applyAlignment="1">
      <alignment vertical="center"/>
    </xf>
    <xf numFmtId="178" fontId="13" fillId="0" borderId="10" xfId="46" applyNumberFormat="1" applyFont="1" applyBorder="1" applyAlignment="1">
      <alignment horizontal="center" vertical="center"/>
    </xf>
    <xf numFmtId="0" fontId="6" fillId="0" borderId="0" xfId="31" applyFont="1" applyAlignment="1">
      <alignment horizontal="center" vertical="center"/>
    </xf>
    <xf numFmtId="0" fontId="6" fillId="0" borderId="0" xfId="32" applyFont="1">
      <alignment vertical="center"/>
    </xf>
    <xf numFmtId="0" fontId="19" fillId="0" borderId="10" xfId="32" applyFont="1" applyBorder="1" applyAlignment="1">
      <alignment horizontal="justify" vertical="center" wrapText="1"/>
    </xf>
    <xf numFmtId="176" fontId="6" fillId="0" borderId="10" xfId="32" applyNumberFormat="1" applyFont="1" applyBorder="1" applyAlignment="1">
      <alignment horizontal="right" vertical="center"/>
    </xf>
    <xf numFmtId="0" fontId="19" fillId="0" borderId="10" xfId="32" applyFont="1" applyBorder="1" applyAlignment="1">
      <alignment horizontal="left" vertical="center" wrapText="1" indent="1"/>
    </xf>
    <xf numFmtId="178" fontId="3" fillId="0" borderId="0" xfId="46" applyNumberFormat="1" applyFont="1" applyFill="1" applyAlignment="1">
      <alignment horizontal="center" vertical="center"/>
    </xf>
    <xf numFmtId="178" fontId="5" fillId="0" borderId="0" xfId="46" applyNumberFormat="1" applyFont="1" applyFill="1" applyAlignment="1">
      <alignment horizontal="left"/>
    </xf>
    <xf numFmtId="178" fontId="5" fillId="0" borderId="0" xfId="46" applyNumberFormat="1" applyFont="1" applyFill="1"/>
    <xf numFmtId="178" fontId="13" fillId="0" borderId="0" xfId="46" applyNumberFormat="1" applyFont="1" applyFill="1" applyAlignment="1">
      <alignment horizontal="center" vertical="center"/>
    </xf>
    <xf numFmtId="178" fontId="13" fillId="0" borderId="0" xfId="46" applyNumberFormat="1" applyFont="1" applyFill="1" applyAlignment="1">
      <alignment vertical="center"/>
    </xf>
    <xf numFmtId="178" fontId="6" fillId="0" borderId="11" xfId="46" applyNumberFormat="1" applyFont="1" applyBorder="1" applyAlignment="1">
      <alignment vertical="center"/>
    </xf>
    <xf numFmtId="178" fontId="6" fillId="0" borderId="0" xfId="46" applyNumberFormat="1" applyFont="1" applyFill="1" applyAlignment="1">
      <alignment horizontal="center" vertical="center"/>
    </xf>
    <xf numFmtId="178" fontId="6" fillId="0" borderId="0" xfId="46" applyNumberFormat="1" applyFont="1" applyFill="1" applyAlignment="1">
      <alignment vertical="center"/>
    </xf>
    <xf numFmtId="178" fontId="6" fillId="0" borderId="0" xfId="46" applyNumberFormat="1" applyFont="1" applyFill="1"/>
    <xf numFmtId="178" fontId="6" fillId="0" borderId="10" xfId="46" applyNumberFormat="1" applyFont="1" applyFill="1" applyBorder="1" applyAlignment="1">
      <alignment horizontal="left" vertical="center" indent="2"/>
    </xf>
    <xf numFmtId="178" fontId="3" fillId="0" borderId="0" xfId="46" applyNumberFormat="1" applyFont="1"/>
    <xf numFmtId="178" fontId="3" fillId="0" borderId="0" xfId="46" applyNumberFormat="1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76" fontId="6" fillId="0" borderId="10" xfId="21" applyNumberFormat="1" applyFont="1" applyFill="1" applyBorder="1" applyAlignment="1" applyProtection="1">
      <alignment horizontal="right" vertical="center"/>
      <protection locked="0"/>
    </xf>
    <xf numFmtId="179" fontId="6" fillId="0" borderId="10" xfId="21" applyNumberFormat="1" applyFont="1" applyFill="1" applyBorder="1" applyAlignment="1" applyProtection="1">
      <alignment horizontal="right" vertical="center"/>
      <protection locked="0"/>
    </xf>
    <xf numFmtId="0" fontId="15" fillId="0" borderId="0" xfId="31"/>
    <xf numFmtId="49" fontId="6" fillId="0" borderId="10" xfId="21" applyNumberFormat="1" applyFont="1" applyFill="1" applyBorder="1" applyAlignment="1" applyProtection="1">
      <alignment horizontal="left" vertical="center" indent="1"/>
    </xf>
    <xf numFmtId="178" fontId="6" fillId="0" borderId="10" xfId="46" applyNumberFormat="1" applyFont="1" applyBorder="1" applyAlignment="1">
      <alignment horizontal="left" vertical="center"/>
    </xf>
    <xf numFmtId="176" fontId="6" fillId="24" borderId="10" xfId="33" applyNumberFormat="1" applyFont="1" applyFill="1" applyBorder="1">
      <alignment vertical="center"/>
    </xf>
    <xf numFmtId="178" fontId="36" fillId="0" borderId="10" xfId="46" applyNumberFormat="1" applyFont="1" applyBorder="1" applyAlignment="1">
      <alignment vertical="center"/>
    </xf>
    <xf numFmtId="178" fontId="6" fillId="0" borderId="10" xfId="46" applyNumberFormat="1" applyFont="1" applyBorder="1" applyAlignment="1">
      <alignment horizontal="center" vertical="center"/>
    </xf>
    <xf numFmtId="178" fontId="36" fillId="0" borderId="0" xfId="46" applyNumberFormat="1" applyFont="1" applyFill="1" applyAlignment="1">
      <alignment vertical="center"/>
    </xf>
    <xf numFmtId="0" fontId="37" fillId="0" borderId="0" xfId="31" applyFont="1" applyAlignment="1">
      <alignment horizontal="center" vertical="center"/>
    </xf>
    <xf numFmtId="0" fontId="37" fillId="0" borderId="0" xfId="31" applyFont="1"/>
    <xf numFmtId="0" fontId="15" fillId="0" borderId="0" xfId="31" applyAlignment="1">
      <alignment horizontal="center"/>
    </xf>
    <xf numFmtId="184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Fill="1" applyBorder="1" applyAlignment="1">
      <alignment horizontal="left" vertical="center" indent="1"/>
    </xf>
    <xf numFmtId="184" fontId="6" fillId="0" borderId="10" xfId="46" applyNumberFormat="1" applyFont="1" applyFill="1" applyBorder="1" applyAlignment="1">
      <alignment horizontal="right" vertical="center"/>
    </xf>
    <xf numFmtId="178" fontId="12" fillId="0" borderId="10" xfId="46" applyNumberFormat="1" applyFont="1" applyFill="1" applyBorder="1" applyAlignment="1">
      <alignment horizontal="left" vertical="center" indent="1"/>
    </xf>
    <xf numFmtId="178" fontId="38" fillId="0" borderId="10" xfId="46" applyNumberFormat="1" applyFont="1" applyFill="1" applyBorder="1" applyAlignment="1">
      <alignment horizontal="left" vertical="center" indent="2"/>
    </xf>
    <xf numFmtId="178" fontId="6" fillId="0" borderId="13" xfId="46" applyNumberFormat="1" applyFont="1" applyFill="1" applyBorder="1" applyAlignment="1">
      <alignment horizontal="right" vertical="center"/>
    </xf>
    <xf numFmtId="176" fontId="15" fillId="0" borderId="0" xfId="0" applyNumberFormat="1" applyFont="1"/>
    <xf numFmtId="0" fontId="4" fillId="0" borderId="0" xfId="31" applyFont="1" applyAlignment="1">
      <alignment vertical="center"/>
    </xf>
    <xf numFmtId="0" fontId="15" fillId="0" borderId="0" xfId="31" applyAlignment="1">
      <alignment vertical="center"/>
    </xf>
    <xf numFmtId="0" fontId="6" fillId="0" borderId="10" xfId="32" applyFont="1" applyBorder="1" applyAlignment="1">
      <alignment horizontal="left" vertical="center" wrapText="1" indent="1"/>
    </xf>
    <xf numFmtId="177" fontId="6" fillId="0" borderId="10" xfId="46" applyNumberFormat="1" applyFont="1" applyBorder="1" applyAlignment="1">
      <alignment horizontal="right" vertical="center"/>
    </xf>
    <xf numFmtId="49" fontId="6" fillId="0" borderId="10" xfId="21" applyNumberFormat="1" applyFont="1" applyFill="1" applyBorder="1" applyAlignment="1" applyProtection="1">
      <alignment horizontal="left" vertical="center"/>
    </xf>
    <xf numFmtId="0" fontId="6" fillId="0" borderId="10" xfId="31" applyFont="1" applyBorder="1" applyAlignment="1">
      <alignment vertical="center"/>
    </xf>
    <xf numFmtId="179" fontId="6" fillId="0" borderId="10" xfId="31" applyNumberFormat="1" applyFont="1" applyBorder="1" applyAlignment="1">
      <alignment vertical="center"/>
    </xf>
    <xf numFmtId="184" fontId="0" fillId="0" borderId="0" xfId="0" applyNumberFormat="1"/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182" fontId="12" fillId="0" borderId="10" xfId="46" applyNumberFormat="1" applyFont="1" applyFill="1" applyBorder="1" applyAlignment="1">
      <alignment vertical="center"/>
    </xf>
    <xf numFmtId="182" fontId="6" fillId="0" borderId="10" xfId="46" applyNumberFormat="1" applyFont="1" applyFill="1" applyBorder="1" applyAlignment="1">
      <alignment vertical="center"/>
    </xf>
    <xf numFmtId="178" fontId="6" fillId="0" borderId="0" xfId="46" applyNumberFormat="1" applyFont="1" applyFill="1" applyAlignment="1">
      <alignment horizontal="right"/>
    </xf>
    <xf numFmtId="183" fontId="6" fillId="0" borderId="0" xfId="32" applyNumberFormat="1" applyFont="1" applyAlignment="1">
      <alignment horizontal="right" vertical="center"/>
    </xf>
    <xf numFmtId="181" fontId="6" fillId="0" borderId="0" xfId="32" applyNumberFormat="1" applyFont="1">
      <alignment vertical="center"/>
    </xf>
    <xf numFmtId="177" fontId="6" fillId="0" borderId="10" xfId="32" applyNumberFormat="1" applyFont="1" applyBorder="1" applyAlignment="1">
      <alignment horizontal="right" vertical="center"/>
    </xf>
    <xf numFmtId="176" fontId="6" fillId="0" borderId="10" xfId="33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179" fontId="6" fillId="24" borderId="10" xfId="33" applyNumberFormat="1" applyFont="1" applyFill="1" applyBorder="1">
      <alignment vertical="center"/>
    </xf>
    <xf numFmtId="0" fontId="6" fillId="24" borderId="10" xfId="31" applyFont="1" applyFill="1" applyBorder="1" applyAlignment="1">
      <alignment horizontal="left" vertical="center"/>
    </xf>
    <xf numFmtId="0" fontId="6" fillId="24" borderId="0" xfId="31" applyFont="1" applyFill="1" applyAlignment="1">
      <alignment horizontal="center" vertical="center"/>
    </xf>
    <xf numFmtId="0" fontId="13" fillId="24" borderId="0" xfId="31" applyFont="1" applyFill="1"/>
    <xf numFmtId="0" fontId="5" fillId="24" borderId="0" xfId="30" applyFill="1">
      <alignment vertical="center"/>
    </xf>
    <xf numFmtId="0" fontId="5" fillId="24" borderId="0" xfId="30" applyFill="1" applyAlignment="1">
      <alignment horizontal="center" vertical="center"/>
    </xf>
    <xf numFmtId="0" fontId="6" fillId="24" borderId="13" xfId="30" applyFont="1" applyFill="1" applyBorder="1" applyAlignment="1">
      <alignment horizontal="right"/>
    </xf>
    <xf numFmtId="0" fontId="6" fillId="24" borderId="14" xfId="0" applyFont="1" applyFill="1" applyBorder="1" applyAlignment="1">
      <alignment horizontal="left" vertical="center" indent="1"/>
    </xf>
    <xf numFmtId="0" fontId="6" fillId="24" borderId="0" xfId="31" applyFont="1" applyFill="1" applyAlignment="1">
      <alignment horizontal="center"/>
    </xf>
    <xf numFmtId="0" fontId="17" fillId="24" borderId="0" xfId="31" applyFont="1" applyFill="1"/>
    <xf numFmtId="0" fontId="6" fillId="24" borderId="14" xfId="0" applyFont="1" applyFill="1" applyBorder="1" applyAlignment="1">
      <alignment horizontal="left" vertical="center" wrapText="1" indent="1"/>
    </xf>
    <xf numFmtId="0" fontId="6" fillId="24" borderId="10" xfId="0" applyFont="1" applyFill="1" applyBorder="1" applyAlignment="1">
      <alignment horizontal="left" vertical="center" indent="1"/>
    </xf>
    <xf numFmtId="176" fontId="3" fillId="0" borderId="10" xfId="33" applyNumberFormat="1" applyFont="1" applyBorder="1">
      <alignment vertical="center"/>
    </xf>
    <xf numFmtId="179" fontId="3" fillId="0" borderId="10" xfId="33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6" fontId="6" fillId="25" borderId="10" xfId="32" applyNumberFormat="1" applyFont="1" applyFill="1" applyBorder="1" applyAlignment="1">
      <alignment horizontal="right" vertical="center"/>
    </xf>
    <xf numFmtId="0" fontId="6" fillId="24" borderId="10" xfId="30" applyFont="1" applyFill="1" applyBorder="1" applyAlignment="1">
      <alignment horizontal="center" vertical="center"/>
    </xf>
    <xf numFmtId="0" fontId="39" fillId="0" borderId="16" xfId="0" applyFont="1" applyBorder="1"/>
    <xf numFmtId="1" fontId="40" fillId="0" borderId="16" xfId="0" applyNumberFormat="1" applyFont="1" applyBorder="1" applyAlignment="1">
      <alignment vertical="center"/>
    </xf>
    <xf numFmtId="185" fontId="17" fillId="0" borderId="0" xfId="0" applyNumberFormat="1" applyFont="1"/>
    <xf numFmtId="1" fontId="40" fillId="0" borderId="16" xfId="0" applyNumberFormat="1" applyFont="1" applyBorder="1" applyAlignment="1">
      <alignment horizontal="right" vertical="center"/>
    </xf>
    <xf numFmtId="1" fontId="3" fillId="0" borderId="10" xfId="0" applyNumberFormat="1" applyFont="1" applyBorder="1" applyAlignment="1">
      <alignment horizontal="right" vertical="center"/>
    </xf>
    <xf numFmtId="0" fontId="40" fillId="0" borderId="16" xfId="0" applyFont="1" applyBorder="1" applyAlignment="1">
      <alignment vertical="top"/>
    </xf>
    <xf numFmtId="178" fontId="1" fillId="25" borderId="0" xfId="46" applyNumberFormat="1" applyFont="1" applyFill="1" applyAlignment="1">
      <alignment horizontal="left" vertical="center"/>
    </xf>
    <xf numFmtId="178" fontId="3" fillId="25" borderId="0" xfId="46" applyNumberFormat="1" applyFont="1" applyFill="1" applyAlignment="1">
      <alignment vertical="center"/>
    </xf>
    <xf numFmtId="178" fontId="14" fillId="25" borderId="0" xfId="46" applyNumberFormat="1" applyFont="1" applyFill="1" applyAlignment="1">
      <alignment horizontal="right"/>
    </xf>
    <xf numFmtId="178" fontId="6" fillId="25" borderId="0" xfId="46" applyNumberFormat="1" applyFont="1" applyFill="1" applyAlignment="1">
      <alignment horizontal="right"/>
    </xf>
    <xf numFmtId="178" fontId="6" fillId="25" borderId="10" xfId="46" applyNumberFormat="1" applyFont="1" applyFill="1" applyBorder="1" applyAlignment="1">
      <alignment horizontal="center" vertical="center"/>
    </xf>
    <xf numFmtId="178" fontId="6" fillId="25" borderId="10" xfId="46" applyNumberFormat="1" applyFont="1" applyFill="1" applyBorder="1" applyAlignment="1">
      <alignment horizontal="left" vertical="center"/>
    </xf>
    <xf numFmtId="184" fontId="6" fillId="25" borderId="10" xfId="46" applyNumberFormat="1" applyFont="1" applyFill="1" applyBorder="1" applyAlignment="1">
      <alignment horizontal="right" vertical="center"/>
    </xf>
    <xf numFmtId="178" fontId="6" fillId="25" borderId="10" xfId="46" applyNumberFormat="1" applyFont="1" applyFill="1" applyBorder="1" applyAlignment="1">
      <alignment vertical="center"/>
    </xf>
    <xf numFmtId="178" fontId="6" fillId="25" borderId="10" xfId="46" applyNumberFormat="1" applyFont="1" applyFill="1" applyBorder="1" applyAlignment="1">
      <alignment horizontal="left" vertical="center" indent="1"/>
    </xf>
    <xf numFmtId="178" fontId="38" fillId="25" borderId="10" xfId="46" applyNumberFormat="1" applyFont="1" applyFill="1" applyBorder="1" applyAlignment="1">
      <alignment horizontal="left" vertical="center" indent="2"/>
    </xf>
    <xf numFmtId="184" fontId="6" fillId="25" borderId="12" xfId="46" applyNumberFormat="1" applyFont="1" applyFill="1" applyBorder="1" applyAlignment="1">
      <alignment horizontal="right" vertical="center"/>
    </xf>
    <xf numFmtId="184" fontId="6" fillId="25" borderId="10" xfId="33" applyNumberFormat="1" applyFont="1" applyFill="1" applyBorder="1" applyAlignment="1">
      <alignment horizontal="right" vertical="center"/>
    </xf>
    <xf numFmtId="184" fontId="16" fillId="25" borderId="10" xfId="0" applyNumberFormat="1" applyFont="1" applyFill="1" applyBorder="1" applyAlignment="1">
      <alignment horizontal="right" vertical="center"/>
    </xf>
    <xf numFmtId="14" fontId="10" fillId="25" borderId="0" xfId="0" applyNumberFormat="1" applyFont="1" applyFill="1" applyAlignment="1">
      <alignment horizontal="left"/>
    </xf>
    <xf numFmtId="0" fontId="0" fillId="25" borderId="0" xfId="0" applyFill="1"/>
    <xf numFmtId="0" fontId="6" fillId="25" borderId="0" xfId="0" applyFont="1" applyFill="1" applyAlignment="1">
      <alignment horizontal="right"/>
    </xf>
    <xf numFmtId="0" fontId="12" fillId="25" borderId="10" xfId="31" applyFont="1" applyFill="1" applyBorder="1" applyAlignment="1">
      <alignment horizontal="left" vertical="center"/>
    </xf>
    <xf numFmtId="176" fontId="6" fillId="25" borderId="10" xfId="33" applyNumberFormat="1" applyFont="1" applyFill="1" applyBorder="1">
      <alignment vertical="center"/>
    </xf>
    <xf numFmtId="3" fontId="6" fillId="25" borderId="10" xfId="0" applyNumberFormat="1" applyFont="1" applyFill="1" applyBorder="1" applyAlignment="1">
      <alignment vertical="center"/>
    </xf>
    <xf numFmtId="0" fontId="15" fillId="25" borderId="10" xfId="31" applyFill="1" applyBorder="1"/>
    <xf numFmtId="0" fontId="12" fillId="25" borderId="10" xfId="0" applyFont="1" applyFill="1" applyBorder="1" applyAlignment="1">
      <alignment vertical="center"/>
    </xf>
    <xf numFmtId="0" fontId="6" fillId="25" borderId="10" xfId="0" applyFont="1" applyFill="1" applyBorder="1" applyAlignment="1">
      <alignment vertical="center"/>
    </xf>
    <xf numFmtId="0" fontId="12" fillId="25" borderId="10" xfId="0" applyFont="1" applyFill="1" applyBorder="1" applyAlignment="1">
      <alignment horizontal="distributed" vertical="center"/>
    </xf>
    <xf numFmtId="0" fontId="6" fillId="25" borderId="10" xfId="0" applyFont="1" applyFill="1" applyBorder="1" applyAlignment="1">
      <alignment horizontal="center" vertical="center"/>
    </xf>
    <xf numFmtId="49" fontId="6" fillId="25" borderId="10" xfId="31" applyNumberFormat="1" applyFont="1" applyFill="1" applyBorder="1" applyAlignment="1">
      <alignment horizontal="left" vertical="center"/>
    </xf>
    <xf numFmtId="179" fontId="6" fillId="25" borderId="10" xfId="33" applyNumberFormat="1" applyFont="1" applyFill="1" applyBorder="1">
      <alignment vertical="center"/>
    </xf>
    <xf numFmtId="0" fontId="9" fillId="24" borderId="0" xfId="30" applyFont="1" applyFill="1">
      <alignment vertical="center"/>
    </xf>
    <xf numFmtId="178" fontId="0" fillId="0" borderId="0" xfId="46" applyNumberFormat="1" applyFont="1" applyFill="1" applyAlignment="1">
      <alignment horizontal="left" vertical="center"/>
    </xf>
    <xf numFmtId="178" fontId="0" fillId="0" borderId="0" xfId="46" applyNumberFormat="1" applyFont="1" applyFill="1" applyAlignment="1">
      <alignment horizontal="centerContinuous" vertical="center"/>
    </xf>
    <xf numFmtId="178" fontId="0" fillId="0" borderId="0" xfId="46" applyNumberFormat="1" applyFont="1" applyFill="1" applyAlignment="1">
      <alignment vertical="center"/>
    </xf>
    <xf numFmtId="181" fontId="5" fillId="25" borderId="0" xfId="32" applyNumberFormat="1" applyFill="1">
      <alignment vertical="center"/>
    </xf>
    <xf numFmtId="181" fontId="5" fillId="0" borderId="0" xfId="32" applyNumberFormat="1">
      <alignment vertical="center"/>
    </xf>
    <xf numFmtId="183" fontId="5" fillId="0" borderId="0" xfId="32" applyNumberFormat="1">
      <alignment vertical="center"/>
    </xf>
    <xf numFmtId="0" fontId="5" fillId="0" borderId="0" xfId="32">
      <alignment vertical="center"/>
    </xf>
    <xf numFmtId="0" fontId="5" fillId="25" borderId="0" xfId="32" applyFill="1">
      <alignment vertical="center"/>
    </xf>
    <xf numFmtId="186" fontId="1" fillId="0" borderId="0" xfId="57" applyNumberFormat="1" applyProtection="1">
      <protection locked="0"/>
    </xf>
    <xf numFmtId="184" fontId="1" fillId="0" borderId="0" xfId="57" applyNumberFormat="1" applyAlignment="1" applyProtection="1">
      <alignment horizontal="right"/>
      <protection locked="0"/>
    </xf>
    <xf numFmtId="186" fontId="1" fillId="0" borderId="10" xfId="57" applyNumberFormat="1" applyBorder="1" applyAlignment="1" applyProtection="1">
      <alignment horizontal="center" vertical="center"/>
      <protection locked="0"/>
    </xf>
    <xf numFmtId="184" fontId="1" fillId="0" borderId="10" xfId="57" applyNumberFormat="1" applyBorder="1" applyAlignment="1" applyProtection="1">
      <alignment horizontal="center" vertical="center"/>
      <protection locked="0"/>
    </xf>
    <xf numFmtId="186" fontId="1" fillId="0" borderId="0" xfId="57" applyNumberFormat="1" applyAlignment="1" applyProtection="1">
      <alignment vertical="center"/>
      <protection locked="0"/>
    </xf>
    <xf numFmtId="186" fontId="4" fillId="0" borderId="10" xfId="57" applyNumberFormat="1" applyFont="1" applyBorder="1" applyAlignment="1" applyProtection="1">
      <alignment horizontal="center" vertical="center"/>
      <protection locked="0"/>
    </xf>
    <xf numFmtId="181" fontId="42" fillId="0" borderId="10" xfId="57" applyNumberFormat="1" applyFont="1" applyBorder="1" applyAlignment="1">
      <alignment vertical="center"/>
    </xf>
    <xf numFmtId="186" fontId="4" fillId="0" borderId="0" xfId="57" applyNumberFormat="1" applyFont="1" applyAlignment="1" applyProtection="1">
      <alignment vertical="center"/>
      <protection locked="0"/>
    </xf>
    <xf numFmtId="186" fontId="1" fillId="0" borderId="10" xfId="57" applyNumberFormat="1" applyBorder="1" applyAlignment="1" applyProtection="1">
      <alignment horizontal="left" vertical="center"/>
      <protection locked="0"/>
    </xf>
    <xf numFmtId="181" fontId="43" fillId="0" borderId="10" xfId="57" applyNumberFormat="1" applyFont="1" applyBorder="1" applyAlignment="1">
      <alignment vertical="center"/>
    </xf>
    <xf numFmtId="184" fontId="1" fillId="0" borderId="0" xfId="57" applyNumberFormat="1" applyProtection="1">
      <protection locked="0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1"/>
    </xf>
    <xf numFmtId="178" fontId="6" fillId="0" borderId="10" xfId="46" applyNumberFormat="1" applyFont="1" applyFill="1" applyBorder="1" applyAlignment="1">
      <alignment horizontal="left" vertical="center" wrapText="1"/>
    </xf>
    <xf numFmtId="0" fontId="1" fillId="0" borderId="0" xfId="0" applyFont="1"/>
    <xf numFmtId="178" fontId="3" fillId="0" borderId="0" xfId="46" applyNumberFormat="1" applyFont="1" applyFill="1" applyAlignment="1">
      <alignment vertical="center" wrapText="1"/>
    </xf>
    <xf numFmtId="184" fontId="40" fillId="0" borderId="16" xfId="0" applyNumberFormat="1" applyFont="1" applyBorder="1" applyAlignment="1">
      <alignment vertical="center"/>
    </xf>
    <xf numFmtId="184" fontId="40" fillId="0" borderId="16" xfId="0" applyNumberFormat="1" applyFont="1" applyBorder="1" applyAlignment="1">
      <alignment horizontal="right" vertical="center"/>
    </xf>
    <xf numFmtId="184" fontId="3" fillId="0" borderId="10" xfId="0" applyNumberFormat="1" applyFont="1" applyBorder="1" applyAlignment="1">
      <alignment horizontal="right" vertical="center"/>
    </xf>
    <xf numFmtId="184" fontId="40" fillId="26" borderId="16" xfId="0" applyNumberFormat="1" applyFont="1" applyFill="1" applyBorder="1" applyAlignment="1">
      <alignment horizontal="right" vertical="center"/>
    </xf>
    <xf numFmtId="184" fontId="3" fillId="26" borderId="10" xfId="0" applyNumberFormat="1" applyFont="1" applyFill="1" applyBorder="1" applyAlignment="1">
      <alignment horizontal="right" vertical="center"/>
    </xf>
    <xf numFmtId="0" fontId="6" fillId="24" borderId="14" xfId="31" applyFont="1" applyFill="1" applyBorder="1" applyAlignment="1">
      <alignment horizontal="left" vertical="center"/>
    </xf>
    <xf numFmtId="176" fontId="44" fillId="0" borderId="10" xfId="32" applyNumberFormat="1" applyFont="1" applyBorder="1" applyAlignment="1">
      <alignment horizontal="right" vertical="center"/>
    </xf>
    <xf numFmtId="0" fontId="44" fillId="0" borderId="0" xfId="32" applyFont="1">
      <alignment vertical="center"/>
    </xf>
    <xf numFmtId="176" fontId="19" fillId="0" borderId="10" xfId="32" applyNumberFormat="1" applyFont="1" applyBorder="1" applyAlignment="1">
      <alignment horizontal="right" vertical="center"/>
    </xf>
    <xf numFmtId="178" fontId="9" fillId="0" borderId="0" xfId="46" applyNumberFormat="1" applyFont="1" applyFill="1" applyAlignment="1">
      <alignment horizontal="center" vertical="center"/>
    </xf>
    <xf numFmtId="178" fontId="6" fillId="0" borderId="15" xfId="46" applyNumberFormat="1" applyFont="1" applyFill="1" applyBorder="1" applyAlignment="1">
      <alignment horizontal="center" vertical="center"/>
    </xf>
    <xf numFmtId="178" fontId="6" fillId="0" borderId="11" xfId="46" applyNumberFormat="1" applyFont="1" applyFill="1" applyBorder="1" applyAlignment="1">
      <alignment horizontal="center" vertical="center"/>
    </xf>
    <xf numFmtId="178" fontId="6" fillId="0" borderId="10" xfId="46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/>
    </xf>
    <xf numFmtId="178" fontId="9" fillId="25" borderId="0" xfId="46" applyNumberFormat="1" applyFont="1" applyFill="1" applyAlignment="1">
      <alignment horizontal="center" vertical="center"/>
    </xf>
    <xf numFmtId="0" fontId="9" fillId="25" borderId="0" xfId="0" applyFont="1" applyFill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6" fillId="25" borderId="14" xfId="0" applyFont="1" applyFill="1" applyBorder="1" applyAlignment="1">
      <alignment horizontal="center" vertical="center"/>
    </xf>
    <xf numFmtId="0" fontId="6" fillId="25" borderId="12" xfId="0" applyFont="1" applyFill="1" applyBorder="1" applyAlignment="1">
      <alignment horizontal="center" vertical="center"/>
    </xf>
    <xf numFmtId="0" fontId="6" fillId="24" borderId="15" xfId="30" applyFont="1" applyFill="1" applyBorder="1" applyAlignment="1">
      <alignment horizontal="center" vertical="center"/>
    </xf>
    <xf numFmtId="0" fontId="6" fillId="24" borderId="11" xfId="30" applyFont="1" applyFill="1" applyBorder="1" applyAlignment="1">
      <alignment horizontal="center" vertical="center"/>
    </xf>
    <xf numFmtId="0" fontId="6" fillId="24" borderId="10" xfId="30" applyFont="1" applyFill="1" applyBorder="1" applyAlignment="1">
      <alignment horizontal="center" vertical="center"/>
    </xf>
    <xf numFmtId="0" fontId="9" fillId="24" borderId="0" xfId="30" applyFont="1" applyFill="1" applyAlignment="1">
      <alignment horizontal="center" vertical="center"/>
    </xf>
    <xf numFmtId="186" fontId="41" fillId="0" borderId="0" xfId="57" applyNumberFormat="1" applyFont="1" applyAlignment="1" applyProtection="1">
      <alignment horizontal="center"/>
      <protection locked="0"/>
    </xf>
    <xf numFmtId="186" fontId="1" fillId="0" borderId="0" xfId="57" applyNumberFormat="1" applyAlignment="1" applyProtection="1">
      <alignment horizontal="center"/>
      <protection locked="0"/>
    </xf>
    <xf numFmtId="0" fontId="11" fillId="0" borderId="0" xfId="32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5" borderId="15" xfId="0" applyFont="1" applyFill="1" applyBorder="1" applyAlignment="1">
      <alignment horizontal="center" vertical="center"/>
    </xf>
    <xf numFmtId="0" fontId="6" fillId="25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58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no dec" xfId="19" xr:uid="{00000000-0005-0000-0000-000012000000}"/>
    <cellStyle name="Normal_APR" xfId="20" xr:uid="{00000000-0005-0000-0000-000013000000}"/>
    <cellStyle name="百分比" xfId="21" builtinId="5"/>
    <cellStyle name="标题" xfId="22" builtinId="15" customBuiltin="1"/>
    <cellStyle name="标题 1" xfId="23" builtinId="16" customBuiltin="1"/>
    <cellStyle name="标题 2" xfId="24" builtinId="17" customBuiltin="1"/>
    <cellStyle name="标题 3" xfId="25" builtinId="18" customBuiltin="1"/>
    <cellStyle name="标题 4" xfId="26" builtinId="19" customBuiltin="1"/>
    <cellStyle name="差" xfId="27" builtinId="27" customBuiltin="1"/>
    <cellStyle name="常规" xfId="0" builtinId="0"/>
    <cellStyle name="常规 2" xfId="28" xr:uid="{00000000-0005-0000-0000-00001C000000}"/>
    <cellStyle name="常规_2002年区与乡结算情况" xfId="57" xr:uid="{00000000-0005-0000-0000-00001D000000}"/>
    <cellStyle name="常规_2007年预算草案" xfId="29" xr:uid="{00000000-0005-0000-0000-00001E000000}"/>
    <cellStyle name="常规_2007年预算草案(人大)" xfId="30" xr:uid="{00000000-0005-0000-0000-00001F000000}"/>
    <cellStyle name="常规_2012年报人代会20张表-表样" xfId="31" xr:uid="{00000000-0005-0000-0000-000020000000}"/>
    <cellStyle name="常规_附件1：辽宁省社会保险基金预算报省人大" xfId="32" xr:uid="{00000000-0005-0000-0000-000021000000}"/>
    <cellStyle name="常规_省本级2004年快报及2005年预算（平衡部分）" xfId="33" xr:uid="{00000000-0005-0000-0000-000022000000}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普通_97-917" xfId="41" xr:uid="{00000000-0005-0000-0000-00002A000000}"/>
    <cellStyle name="千分位[0]_laroux" xfId="42" xr:uid="{00000000-0005-0000-0000-00002B000000}"/>
    <cellStyle name="千分位_97-917" xfId="43" xr:uid="{00000000-0005-0000-0000-00002C000000}"/>
    <cellStyle name="千位[0]_1" xfId="44" xr:uid="{00000000-0005-0000-0000-00002D000000}"/>
    <cellStyle name="千位_1" xfId="45" xr:uid="{00000000-0005-0000-0000-00002E000000}"/>
    <cellStyle name="千位分隔" xfId="46" builtinId="3"/>
    <cellStyle name="适中" xfId="53" builtinId="28" customBuiltin="1"/>
    <cellStyle name="输出" xfId="54" builtinId="21" customBuiltin="1"/>
    <cellStyle name="输入" xfId="55" builtinId="20" customBuiltin="1"/>
    <cellStyle name="着色 1" xfId="47" builtinId="29" customBuiltin="1"/>
    <cellStyle name="着色 2" xfId="48" builtinId="33" customBuiltin="1"/>
    <cellStyle name="着色 3" xfId="49" builtinId="37" customBuiltin="1"/>
    <cellStyle name="着色 4" xfId="50" builtinId="41" customBuiltin="1"/>
    <cellStyle name="着色 5" xfId="51" builtinId="45" customBuiltin="1"/>
    <cellStyle name="着色 6" xfId="52" builtinId="49" customBuiltin="1"/>
    <cellStyle name="注释" xfId="56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2606040" y="1501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2606040" y="1501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0"/>
  <sheetViews>
    <sheetView showZeros="0" view="pageBreakPreview" zoomScale="115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E12" sqref="E12"/>
    </sheetView>
  </sheetViews>
  <sheetFormatPr defaultColWidth="9" defaultRowHeight="12"/>
  <cols>
    <col min="1" max="1" width="33.59765625" style="56" customWidth="1"/>
    <col min="2" max="2" width="20.09765625" style="56" customWidth="1"/>
    <col min="3" max="3" width="19.69921875" style="56" customWidth="1"/>
    <col min="4" max="4" width="18.59765625" style="56" customWidth="1"/>
    <col min="5" max="5" width="17.5" style="56" customWidth="1"/>
    <col min="6" max="6" width="3.09765625" style="57" customWidth="1"/>
    <col min="7" max="7" width="9" style="56"/>
    <col min="8" max="8" width="13.59765625" style="56" customWidth="1"/>
    <col min="9" max="16384" width="9" style="56"/>
  </cols>
  <sheetData>
    <row r="1" spans="1:10" s="27" customFormat="1" ht="24.75" customHeight="1">
      <c r="A1" s="180" t="s">
        <v>1265</v>
      </c>
      <c r="B1" s="180"/>
      <c r="C1" s="180"/>
      <c r="D1" s="180"/>
      <c r="E1" s="180"/>
      <c r="F1" s="46"/>
    </row>
    <row r="2" spans="1:10" s="27" customFormat="1" ht="15" customHeight="1">
      <c r="A2" s="47"/>
      <c r="B2" s="47"/>
      <c r="C2" s="48"/>
      <c r="D2" s="48"/>
      <c r="E2" s="76" t="s">
        <v>783</v>
      </c>
      <c r="F2" s="46"/>
    </row>
    <row r="3" spans="1:10" s="22" customFormat="1" ht="16.5" customHeight="1">
      <c r="A3" s="181" t="s">
        <v>41</v>
      </c>
      <c r="B3" s="181" t="s">
        <v>1266</v>
      </c>
      <c r="C3" s="181" t="s">
        <v>1267</v>
      </c>
      <c r="D3" s="183" t="s">
        <v>1268</v>
      </c>
      <c r="E3" s="183"/>
      <c r="F3" s="25"/>
    </row>
    <row r="4" spans="1:10" s="22" customFormat="1" ht="16.5" customHeight="1">
      <c r="A4" s="182"/>
      <c r="B4" s="182"/>
      <c r="C4" s="182"/>
      <c r="D4" s="23" t="s">
        <v>42</v>
      </c>
      <c r="E4" s="23" t="s">
        <v>43</v>
      </c>
      <c r="F4" s="25"/>
    </row>
    <row r="5" spans="1:10" s="50" customFormat="1" ht="16.5" customHeight="1">
      <c r="A5" s="51" t="s">
        <v>16</v>
      </c>
      <c r="B5" s="29">
        <f>SUM(B6,B23)</f>
        <v>17975</v>
      </c>
      <c r="C5" s="29">
        <f>SUM(C6,C23)</f>
        <v>21000</v>
      </c>
      <c r="D5" s="29">
        <f>C5-B5</f>
        <v>3025</v>
      </c>
      <c r="E5" s="81">
        <f>IF(B5=0,"",D5/B5*100)</f>
        <v>16.82892906815021</v>
      </c>
      <c r="F5" s="49"/>
    </row>
    <row r="6" spans="1:10" s="53" customFormat="1" ht="16.5" customHeight="1">
      <c r="A6" s="51" t="s">
        <v>786</v>
      </c>
      <c r="B6" s="29">
        <f>SUM(B7:B22)</f>
        <v>14025</v>
      </c>
      <c r="C6" s="29">
        <f>SUM(C7:C22)</f>
        <v>18060</v>
      </c>
      <c r="D6" s="29">
        <f t="shared" ref="D6:D32" si="0">C6-B6</f>
        <v>4035</v>
      </c>
      <c r="E6" s="81">
        <f t="shared" ref="E6:E32" si="1">IF(B6=0,"",D6/B6*100)</f>
        <v>28.770053475935832</v>
      </c>
      <c r="F6" s="52"/>
    </row>
    <row r="7" spans="1:10" s="53" customFormat="1" ht="16.5" customHeight="1">
      <c r="A7" s="51" t="s">
        <v>44</v>
      </c>
      <c r="B7" s="29">
        <v>4974</v>
      </c>
      <c r="C7" s="29">
        <v>7700</v>
      </c>
      <c r="D7" s="29">
        <f t="shared" si="0"/>
        <v>2726</v>
      </c>
      <c r="E7" s="81">
        <f t="shared" si="1"/>
        <v>54.804985926819462</v>
      </c>
      <c r="F7" s="52"/>
    </row>
    <row r="8" spans="1:10" s="53" customFormat="1" ht="16.5" customHeight="1">
      <c r="A8" s="51" t="s">
        <v>20</v>
      </c>
      <c r="B8" s="29"/>
      <c r="C8" s="29"/>
      <c r="D8" s="29">
        <f t="shared" si="0"/>
        <v>0</v>
      </c>
      <c r="E8" s="81" t="str">
        <f t="shared" si="1"/>
        <v/>
      </c>
      <c r="F8" s="52"/>
    </row>
    <row r="9" spans="1:10" s="53" customFormat="1" ht="16.5" customHeight="1">
      <c r="A9" s="51" t="s">
        <v>45</v>
      </c>
      <c r="B9" s="29">
        <v>621</v>
      </c>
      <c r="C9" s="29">
        <v>700</v>
      </c>
      <c r="D9" s="29">
        <f t="shared" si="0"/>
        <v>79</v>
      </c>
      <c r="E9" s="81">
        <f t="shared" si="1"/>
        <v>12.721417069243158</v>
      </c>
      <c r="F9" s="52"/>
    </row>
    <row r="10" spans="1:10" s="53" customFormat="1" ht="16.5" customHeight="1">
      <c r="A10" s="51" t="s">
        <v>46</v>
      </c>
      <c r="B10" s="29">
        <v>302</v>
      </c>
      <c r="C10" s="29">
        <v>300</v>
      </c>
      <c r="D10" s="29">
        <f t="shared" si="0"/>
        <v>-2</v>
      </c>
      <c r="E10" s="81">
        <f t="shared" si="1"/>
        <v>-0.66225165562913912</v>
      </c>
      <c r="F10" s="52"/>
    </row>
    <row r="11" spans="1:10" s="53" customFormat="1" ht="16.5" customHeight="1">
      <c r="A11" s="51" t="s">
        <v>21</v>
      </c>
      <c r="B11" s="29">
        <v>20</v>
      </c>
      <c r="C11" s="29">
        <v>20</v>
      </c>
      <c r="D11" s="29">
        <f t="shared" si="0"/>
        <v>0</v>
      </c>
      <c r="E11" s="81">
        <f t="shared" si="1"/>
        <v>0</v>
      </c>
      <c r="F11" s="52"/>
    </row>
    <row r="12" spans="1:10" s="53" customFormat="1" ht="16.5" customHeight="1">
      <c r="A12" s="51" t="s">
        <v>22</v>
      </c>
      <c r="B12" s="29">
        <v>787</v>
      </c>
      <c r="C12" s="29">
        <v>1160</v>
      </c>
      <c r="D12" s="29">
        <f t="shared" si="0"/>
        <v>373</v>
      </c>
      <c r="E12" s="81">
        <f t="shared" si="1"/>
        <v>47.395171537484117</v>
      </c>
      <c r="F12" s="52"/>
      <c r="G12" s="54"/>
      <c r="H12" s="54"/>
      <c r="I12" s="54"/>
      <c r="J12" s="54"/>
    </row>
    <row r="13" spans="1:10" s="54" customFormat="1" ht="16.5" customHeight="1">
      <c r="A13" s="51" t="s">
        <v>23</v>
      </c>
      <c r="B13" s="29">
        <v>1476</v>
      </c>
      <c r="C13" s="29">
        <v>1450</v>
      </c>
      <c r="D13" s="29">
        <f t="shared" si="0"/>
        <v>-26</v>
      </c>
      <c r="E13" s="81">
        <f t="shared" si="1"/>
        <v>-1.7615176151761516</v>
      </c>
      <c r="F13" s="52"/>
    </row>
    <row r="14" spans="1:10" s="54" customFormat="1" ht="16.5" customHeight="1">
      <c r="A14" s="51" t="s">
        <v>24</v>
      </c>
      <c r="B14" s="29">
        <v>292</v>
      </c>
      <c r="C14" s="29">
        <v>300</v>
      </c>
      <c r="D14" s="29">
        <f t="shared" si="0"/>
        <v>8</v>
      </c>
      <c r="E14" s="81">
        <f t="shared" si="1"/>
        <v>2.7397260273972601</v>
      </c>
      <c r="F14" s="52"/>
    </row>
    <row r="15" spans="1:10" s="54" customFormat="1" ht="16.5" customHeight="1">
      <c r="A15" s="51" t="s">
        <v>25</v>
      </c>
      <c r="B15" s="29">
        <v>3106</v>
      </c>
      <c r="C15" s="29">
        <v>3950</v>
      </c>
      <c r="D15" s="29">
        <f t="shared" si="0"/>
        <v>844</v>
      </c>
      <c r="E15" s="81">
        <f t="shared" si="1"/>
        <v>27.173213135866064</v>
      </c>
      <c r="F15" s="52"/>
    </row>
    <row r="16" spans="1:10" s="54" customFormat="1" ht="16.5" customHeight="1">
      <c r="A16" s="51" t="s">
        <v>26</v>
      </c>
      <c r="B16" s="29">
        <v>530</v>
      </c>
      <c r="C16" s="29">
        <v>600</v>
      </c>
      <c r="D16" s="29">
        <f t="shared" si="0"/>
        <v>70</v>
      </c>
      <c r="E16" s="81">
        <f t="shared" si="1"/>
        <v>13.20754716981132</v>
      </c>
      <c r="F16" s="52"/>
    </row>
    <row r="17" spans="1:8" s="54" customFormat="1" ht="16.5" customHeight="1">
      <c r="A17" s="51" t="s">
        <v>27</v>
      </c>
      <c r="B17" s="29">
        <v>33</v>
      </c>
      <c r="C17" s="29">
        <v>100</v>
      </c>
      <c r="D17" s="29">
        <f t="shared" si="0"/>
        <v>67</v>
      </c>
      <c r="E17" s="81">
        <f t="shared" si="1"/>
        <v>203.03030303030303</v>
      </c>
      <c r="F17" s="52"/>
    </row>
    <row r="18" spans="1:8" s="54" customFormat="1" ht="16.5" customHeight="1">
      <c r="A18" s="51" t="s">
        <v>28</v>
      </c>
      <c r="B18" s="29">
        <v>430</v>
      </c>
      <c r="C18" s="29"/>
      <c r="D18" s="29">
        <f t="shared" si="0"/>
        <v>-430</v>
      </c>
      <c r="E18" s="81">
        <f t="shared" si="1"/>
        <v>-100</v>
      </c>
      <c r="F18" s="52"/>
    </row>
    <row r="19" spans="1:8" s="54" customFormat="1" ht="16.5" customHeight="1">
      <c r="A19" s="30" t="s">
        <v>29</v>
      </c>
      <c r="B19" s="29">
        <v>1391</v>
      </c>
      <c r="C19" s="29">
        <v>1700</v>
      </c>
      <c r="D19" s="29">
        <f t="shared" si="0"/>
        <v>309</v>
      </c>
      <c r="E19" s="81">
        <f t="shared" si="1"/>
        <v>22.214234363767073</v>
      </c>
      <c r="F19" s="52"/>
    </row>
    <row r="20" spans="1:8" s="54" customFormat="1" ht="16.5" customHeight="1">
      <c r="A20" s="30" t="s">
        <v>30</v>
      </c>
      <c r="B20" s="29">
        <v>45</v>
      </c>
      <c r="C20" s="29">
        <v>50</v>
      </c>
      <c r="D20" s="29">
        <f t="shared" si="0"/>
        <v>5</v>
      </c>
      <c r="E20" s="81">
        <f t="shared" si="1"/>
        <v>11.111111111111111</v>
      </c>
      <c r="F20" s="13"/>
    </row>
    <row r="21" spans="1:8" s="54" customFormat="1" ht="16.5" customHeight="1">
      <c r="A21" s="30" t="s">
        <v>117</v>
      </c>
      <c r="B21" s="29">
        <v>18</v>
      </c>
      <c r="C21" s="29">
        <v>30</v>
      </c>
      <c r="D21" s="29">
        <f t="shared" si="0"/>
        <v>12</v>
      </c>
      <c r="E21" s="81">
        <f t="shared" si="1"/>
        <v>66.666666666666657</v>
      </c>
      <c r="F21" s="13"/>
    </row>
    <row r="22" spans="1:8" s="54" customFormat="1" ht="16.5" customHeight="1">
      <c r="A22" s="30" t="s">
        <v>802</v>
      </c>
      <c r="B22" s="29"/>
      <c r="C22" s="29"/>
      <c r="D22" s="29">
        <f t="shared" si="0"/>
        <v>0</v>
      </c>
      <c r="E22" s="81" t="str">
        <f t="shared" si="1"/>
        <v/>
      </c>
      <c r="F22" s="13"/>
    </row>
    <row r="23" spans="1:8" s="54" customFormat="1" ht="16.5" customHeight="1">
      <c r="A23" s="30" t="s">
        <v>787</v>
      </c>
      <c r="B23" s="29">
        <f>SUM(B24:B32)-B25</f>
        <v>3950</v>
      </c>
      <c r="C23" s="29">
        <f>SUM(C24:C32)-C25</f>
        <v>2940</v>
      </c>
      <c r="D23" s="29">
        <f t="shared" si="0"/>
        <v>-1010</v>
      </c>
      <c r="E23" s="81">
        <f t="shared" si="1"/>
        <v>-25.569620253164555</v>
      </c>
      <c r="F23" s="52"/>
    </row>
    <row r="24" spans="1:8" s="54" customFormat="1" ht="16.5" customHeight="1">
      <c r="A24" s="30" t="s">
        <v>794</v>
      </c>
      <c r="B24" s="29">
        <v>577</v>
      </c>
      <c r="C24" s="29">
        <v>900</v>
      </c>
      <c r="D24" s="29">
        <f t="shared" si="0"/>
        <v>323</v>
      </c>
      <c r="E24" s="81">
        <f t="shared" si="1"/>
        <v>55.97920277296361</v>
      </c>
      <c r="F24" s="52"/>
    </row>
    <row r="25" spans="1:8" s="54" customFormat="1" ht="16.5" customHeight="1">
      <c r="A25" s="55" t="s">
        <v>47</v>
      </c>
      <c r="B25" s="9">
        <v>361</v>
      </c>
      <c r="C25" s="9">
        <v>540</v>
      </c>
      <c r="D25" s="29">
        <f t="shared" si="0"/>
        <v>179</v>
      </c>
      <c r="E25" s="81">
        <f t="shared" si="1"/>
        <v>49.584487534626035</v>
      </c>
      <c r="F25" s="52"/>
    </row>
    <row r="26" spans="1:8" s="54" customFormat="1" ht="16.5" customHeight="1">
      <c r="A26" s="30" t="s">
        <v>48</v>
      </c>
      <c r="B26" s="29">
        <v>413</v>
      </c>
      <c r="C26" s="29">
        <v>540</v>
      </c>
      <c r="D26" s="29">
        <f t="shared" si="0"/>
        <v>127</v>
      </c>
      <c r="E26" s="81">
        <f t="shared" si="1"/>
        <v>30.750605326876514</v>
      </c>
      <c r="F26" s="52"/>
      <c r="G26" s="27"/>
      <c r="H26" s="27"/>
    </row>
    <row r="27" spans="1:8" s="54" customFormat="1" ht="16.5" customHeight="1">
      <c r="A27" s="30" t="s">
        <v>49</v>
      </c>
      <c r="B27" s="29">
        <v>571</v>
      </c>
      <c r="C27" s="29">
        <v>800</v>
      </c>
      <c r="D27" s="29">
        <f t="shared" si="0"/>
        <v>229</v>
      </c>
      <c r="E27" s="81">
        <f t="shared" si="1"/>
        <v>40.105078809106828</v>
      </c>
      <c r="F27" s="52"/>
      <c r="G27" s="27"/>
      <c r="H27" s="27"/>
    </row>
    <row r="28" spans="1:8" s="54" customFormat="1" ht="16.5" customHeight="1">
      <c r="A28" s="30" t="s">
        <v>31</v>
      </c>
      <c r="B28" s="29"/>
      <c r="C28" s="29"/>
      <c r="D28" s="29">
        <f t="shared" si="0"/>
        <v>0</v>
      </c>
      <c r="E28" s="81" t="str">
        <f t="shared" si="1"/>
        <v/>
      </c>
      <c r="F28" s="52"/>
      <c r="G28" s="27"/>
      <c r="H28" s="27"/>
    </row>
    <row r="29" spans="1:8" s="54" customFormat="1" ht="16.5" customHeight="1">
      <c r="A29" s="30" t="s">
        <v>32</v>
      </c>
      <c r="B29" s="29">
        <v>2186</v>
      </c>
      <c r="C29" s="29">
        <v>700</v>
      </c>
      <c r="D29" s="29">
        <f t="shared" si="0"/>
        <v>-1486</v>
      </c>
      <c r="E29" s="81">
        <f t="shared" si="1"/>
        <v>-67.978042086001835</v>
      </c>
      <c r="F29" s="52"/>
      <c r="G29" s="27"/>
      <c r="H29" s="27"/>
    </row>
    <row r="30" spans="1:8" s="26" customFormat="1" ht="16.5" customHeight="1">
      <c r="A30" s="30" t="s">
        <v>94</v>
      </c>
      <c r="B30" s="29">
        <v>203</v>
      </c>
      <c r="C30" s="29"/>
      <c r="D30" s="29">
        <f t="shared" si="0"/>
        <v>-203</v>
      </c>
      <c r="E30" s="81">
        <f t="shared" si="1"/>
        <v>-100</v>
      </c>
      <c r="F30" s="31"/>
      <c r="G30" s="27"/>
      <c r="H30" s="27"/>
    </row>
    <row r="31" spans="1:8" s="26" customFormat="1" ht="16.5" customHeight="1">
      <c r="A31" s="30" t="s">
        <v>95</v>
      </c>
      <c r="B31" s="29"/>
      <c r="C31" s="29"/>
      <c r="D31" s="29">
        <f t="shared" ref="D31" si="2">C31-B31</f>
        <v>0</v>
      </c>
      <c r="E31" s="81" t="str">
        <f t="shared" ref="E31" si="3">IF(B31=0,"",D31/B31*100)</f>
        <v/>
      </c>
      <c r="F31" s="31"/>
      <c r="G31" s="27"/>
      <c r="H31" s="27"/>
    </row>
    <row r="32" spans="1:8" s="26" customFormat="1" ht="16.5" customHeight="1">
      <c r="A32" s="30" t="s">
        <v>809</v>
      </c>
      <c r="B32" s="29"/>
      <c r="C32" s="29"/>
      <c r="D32" s="29">
        <f t="shared" si="0"/>
        <v>0</v>
      </c>
      <c r="E32" s="81" t="str">
        <f t="shared" si="1"/>
        <v/>
      </c>
      <c r="F32" s="31"/>
      <c r="G32" s="27"/>
      <c r="H32" s="27"/>
    </row>
    <row r="33" spans="6:6" s="27" customFormat="1">
      <c r="F33" s="46"/>
    </row>
    <row r="34" spans="6:6" s="27" customFormat="1">
      <c r="F34" s="46"/>
    </row>
    <row r="35" spans="6:6" s="27" customFormat="1">
      <c r="F35" s="46"/>
    </row>
    <row r="36" spans="6:6" s="27" customFormat="1">
      <c r="F36" s="46"/>
    </row>
    <row r="37" spans="6:6" s="27" customFormat="1">
      <c r="F37" s="46"/>
    </row>
    <row r="38" spans="6:6" s="27" customFormat="1">
      <c r="F38" s="46"/>
    </row>
    <row r="39" spans="6:6" s="27" customFormat="1">
      <c r="F39" s="46"/>
    </row>
    <row r="40" spans="6:6" s="27" customFormat="1">
      <c r="F40" s="46"/>
    </row>
    <row r="41" spans="6:6" s="27" customFormat="1">
      <c r="F41" s="46"/>
    </row>
    <row r="42" spans="6:6" s="27" customFormat="1">
      <c r="F42" s="46"/>
    </row>
    <row r="43" spans="6:6" s="27" customFormat="1">
      <c r="F43" s="46"/>
    </row>
    <row r="44" spans="6:6" s="27" customFormat="1">
      <c r="F44" s="46"/>
    </row>
    <row r="45" spans="6:6" s="27" customFormat="1">
      <c r="F45" s="46"/>
    </row>
    <row r="46" spans="6:6" s="27" customFormat="1">
      <c r="F46" s="46"/>
    </row>
    <row r="47" spans="6:6" s="27" customFormat="1">
      <c r="F47" s="46"/>
    </row>
    <row r="48" spans="6:6" s="27" customFormat="1">
      <c r="F48" s="46"/>
    </row>
    <row r="49" spans="6:6" s="27" customFormat="1">
      <c r="F49" s="46"/>
    </row>
    <row r="50" spans="6:6" s="27" customFormat="1">
      <c r="F50" s="46"/>
    </row>
    <row r="51" spans="6:6" s="27" customFormat="1">
      <c r="F51" s="46"/>
    </row>
    <row r="52" spans="6:6" s="27" customFormat="1">
      <c r="F52" s="46"/>
    </row>
    <row r="53" spans="6:6" s="27" customFormat="1">
      <c r="F53" s="46"/>
    </row>
    <row r="54" spans="6:6" s="27" customFormat="1">
      <c r="F54" s="46"/>
    </row>
    <row r="55" spans="6:6" s="27" customFormat="1">
      <c r="F55" s="46"/>
    </row>
    <row r="56" spans="6:6" s="27" customFormat="1">
      <c r="F56" s="46"/>
    </row>
    <row r="57" spans="6:6" s="27" customFormat="1">
      <c r="F57" s="46"/>
    </row>
    <row r="58" spans="6:6" s="27" customFormat="1">
      <c r="F58" s="46"/>
    </row>
    <row r="59" spans="6:6" s="27" customFormat="1">
      <c r="F59" s="46"/>
    </row>
    <row r="60" spans="6:6" s="27" customFormat="1">
      <c r="F60" s="46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23622047244094491" bottom="0.31496062992125984" header="0.19685039370078741" footer="0.27559055118110237"/>
  <pageSetup paperSize="9" firstPageNumber="31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E23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B18" sqref="B18"/>
    </sheetView>
  </sheetViews>
  <sheetFormatPr defaultColWidth="8.69921875" defaultRowHeight="15.6"/>
  <cols>
    <col min="1" max="1" width="43.69921875" customWidth="1"/>
    <col min="2" max="5" width="17.59765625" customWidth="1"/>
    <col min="6" max="32" width="9" bestFit="1" customWidth="1"/>
    <col min="257" max="257" width="43.69921875" customWidth="1"/>
    <col min="258" max="261" width="17.59765625" customWidth="1"/>
    <col min="262" max="288" width="9" bestFit="1" customWidth="1"/>
    <col min="513" max="513" width="43.69921875" customWidth="1"/>
    <col min="514" max="517" width="17.59765625" customWidth="1"/>
    <col min="518" max="544" width="9" bestFit="1" customWidth="1"/>
    <col min="769" max="769" width="43.69921875" customWidth="1"/>
    <col min="770" max="773" width="17.59765625" customWidth="1"/>
    <col min="774" max="800" width="9" bestFit="1" customWidth="1"/>
    <col min="1025" max="1025" width="43.69921875" customWidth="1"/>
    <col min="1026" max="1029" width="17.59765625" customWidth="1"/>
    <col min="1030" max="1056" width="9" bestFit="1" customWidth="1"/>
    <col min="1281" max="1281" width="43.69921875" customWidth="1"/>
    <col min="1282" max="1285" width="17.59765625" customWidth="1"/>
    <col min="1286" max="1312" width="9" bestFit="1" customWidth="1"/>
    <col min="1537" max="1537" width="43.69921875" customWidth="1"/>
    <col min="1538" max="1541" width="17.59765625" customWidth="1"/>
    <col min="1542" max="1568" width="9" bestFit="1" customWidth="1"/>
    <col min="1793" max="1793" width="43.69921875" customWidth="1"/>
    <col min="1794" max="1797" width="17.59765625" customWidth="1"/>
    <col min="1798" max="1824" width="9" bestFit="1" customWidth="1"/>
    <col min="2049" max="2049" width="43.69921875" customWidth="1"/>
    <col min="2050" max="2053" width="17.59765625" customWidth="1"/>
    <col min="2054" max="2080" width="9" bestFit="1" customWidth="1"/>
    <col min="2305" max="2305" width="43.69921875" customWidth="1"/>
    <col min="2306" max="2309" width="17.59765625" customWidth="1"/>
    <col min="2310" max="2336" width="9" bestFit="1" customWidth="1"/>
    <col min="2561" max="2561" width="43.69921875" customWidth="1"/>
    <col min="2562" max="2565" width="17.59765625" customWidth="1"/>
    <col min="2566" max="2592" width="9" bestFit="1" customWidth="1"/>
    <col min="2817" max="2817" width="43.69921875" customWidth="1"/>
    <col min="2818" max="2821" width="17.59765625" customWidth="1"/>
    <col min="2822" max="2848" width="9" bestFit="1" customWidth="1"/>
    <col min="3073" max="3073" width="43.69921875" customWidth="1"/>
    <col min="3074" max="3077" width="17.59765625" customWidth="1"/>
    <col min="3078" max="3104" width="9" bestFit="1" customWidth="1"/>
    <col min="3329" max="3329" width="43.69921875" customWidth="1"/>
    <col min="3330" max="3333" width="17.59765625" customWidth="1"/>
    <col min="3334" max="3360" width="9" bestFit="1" customWidth="1"/>
    <col min="3585" max="3585" width="43.69921875" customWidth="1"/>
    <col min="3586" max="3589" width="17.59765625" customWidth="1"/>
    <col min="3590" max="3616" width="9" bestFit="1" customWidth="1"/>
    <col min="3841" max="3841" width="43.69921875" customWidth="1"/>
    <col min="3842" max="3845" width="17.59765625" customWidth="1"/>
    <col min="3846" max="3872" width="9" bestFit="1" customWidth="1"/>
    <col min="4097" max="4097" width="43.69921875" customWidth="1"/>
    <col min="4098" max="4101" width="17.59765625" customWidth="1"/>
    <col min="4102" max="4128" width="9" bestFit="1" customWidth="1"/>
    <col min="4353" max="4353" width="43.69921875" customWidth="1"/>
    <col min="4354" max="4357" width="17.59765625" customWidth="1"/>
    <col min="4358" max="4384" width="9" bestFit="1" customWidth="1"/>
    <col min="4609" max="4609" width="43.69921875" customWidth="1"/>
    <col min="4610" max="4613" width="17.59765625" customWidth="1"/>
    <col min="4614" max="4640" width="9" bestFit="1" customWidth="1"/>
    <col min="4865" max="4865" width="43.69921875" customWidth="1"/>
    <col min="4866" max="4869" width="17.59765625" customWidth="1"/>
    <col min="4870" max="4896" width="9" bestFit="1" customWidth="1"/>
    <col min="5121" max="5121" width="43.69921875" customWidth="1"/>
    <col min="5122" max="5125" width="17.59765625" customWidth="1"/>
    <col min="5126" max="5152" width="9" bestFit="1" customWidth="1"/>
    <col min="5377" max="5377" width="43.69921875" customWidth="1"/>
    <col min="5378" max="5381" width="17.59765625" customWidth="1"/>
    <col min="5382" max="5408" width="9" bestFit="1" customWidth="1"/>
    <col min="5633" max="5633" width="43.69921875" customWidth="1"/>
    <col min="5634" max="5637" width="17.59765625" customWidth="1"/>
    <col min="5638" max="5664" width="9" bestFit="1" customWidth="1"/>
    <col min="5889" max="5889" width="43.69921875" customWidth="1"/>
    <col min="5890" max="5893" width="17.59765625" customWidth="1"/>
    <col min="5894" max="5920" width="9" bestFit="1" customWidth="1"/>
    <col min="6145" max="6145" width="43.69921875" customWidth="1"/>
    <col min="6146" max="6149" width="17.59765625" customWidth="1"/>
    <col min="6150" max="6176" width="9" bestFit="1" customWidth="1"/>
    <col min="6401" max="6401" width="43.69921875" customWidth="1"/>
    <col min="6402" max="6405" width="17.59765625" customWidth="1"/>
    <col min="6406" max="6432" width="9" bestFit="1" customWidth="1"/>
    <col min="6657" max="6657" width="43.69921875" customWidth="1"/>
    <col min="6658" max="6661" width="17.59765625" customWidth="1"/>
    <col min="6662" max="6688" width="9" bestFit="1" customWidth="1"/>
    <col min="6913" max="6913" width="43.69921875" customWidth="1"/>
    <col min="6914" max="6917" width="17.59765625" customWidth="1"/>
    <col min="6918" max="6944" width="9" bestFit="1" customWidth="1"/>
    <col min="7169" max="7169" width="43.69921875" customWidth="1"/>
    <col min="7170" max="7173" width="17.59765625" customWidth="1"/>
    <col min="7174" max="7200" width="9" bestFit="1" customWidth="1"/>
    <col min="7425" max="7425" width="43.69921875" customWidth="1"/>
    <col min="7426" max="7429" width="17.59765625" customWidth="1"/>
    <col min="7430" max="7456" width="9" bestFit="1" customWidth="1"/>
    <col min="7681" max="7681" width="43.69921875" customWidth="1"/>
    <col min="7682" max="7685" width="17.59765625" customWidth="1"/>
    <col min="7686" max="7712" width="9" bestFit="1" customWidth="1"/>
    <col min="7937" max="7937" width="43.69921875" customWidth="1"/>
    <col min="7938" max="7941" width="17.59765625" customWidth="1"/>
    <col min="7942" max="7968" width="9" bestFit="1" customWidth="1"/>
    <col min="8193" max="8193" width="43.69921875" customWidth="1"/>
    <col min="8194" max="8197" width="17.59765625" customWidth="1"/>
    <col min="8198" max="8224" width="9" bestFit="1" customWidth="1"/>
    <col min="8449" max="8449" width="43.69921875" customWidth="1"/>
    <col min="8450" max="8453" width="17.59765625" customWidth="1"/>
    <col min="8454" max="8480" width="9" bestFit="1" customWidth="1"/>
    <col min="8705" max="8705" width="43.69921875" customWidth="1"/>
    <col min="8706" max="8709" width="17.59765625" customWidth="1"/>
    <col min="8710" max="8736" width="9" bestFit="1" customWidth="1"/>
    <col min="8961" max="8961" width="43.69921875" customWidth="1"/>
    <col min="8962" max="8965" width="17.59765625" customWidth="1"/>
    <col min="8966" max="8992" width="9" bestFit="1" customWidth="1"/>
    <col min="9217" max="9217" width="43.69921875" customWidth="1"/>
    <col min="9218" max="9221" width="17.59765625" customWidth="1"/>
    <col min="9222" max="9248" width="9" bestFit="1" customWidth="1"/>
    <col min="9473" max="9473" width="43.69921875" customWidth="1"/>
    <col min="9474" max="9477" width="17.59765625" customWidth="1"/>
    <col min="9478" max="9504" width="9" bestFit="1" customWidth="1"/>
    <col min="9729" max="9729" width="43.69921875" customWidth="1"/>
    <col min="9730" max="9733" width="17.59765625" customWidth="1"/>
    <col min="9734" max="9760" width="9" bestFit="1" customWidth="1"/>
    <col min="9985" max="9985" width="43.69921875" customWidth="1"/>
    <col min="9986" max="9989" width="17.59765625" customWidth="1"/>
    <col min="9990" max="10016" width="9" bestFit="1" customWidth="1"/>
    <col min="10241" max="10241" width="43.69921875" customWidth="1"/>
    <col min="10242" max="10245" width="17.59765625" customWidth="1"/>
    <col min="10246" max="10272" width="9" bestFit="1" customWidth="1"/>
    <col min="10497" max="10497" width="43.69921875" customWidth="1"/>
    <col min="10498" max="10501" width="17.59765625" customWidth="1"/>
    <col min="10502" max="10528" width="9" bestFit="1" customWidth="1"/>
    <col min="10753" max="10753" width="43.69921875" customWidth="1"/>
    <col min="10754" max="10757" width="17.59765625" customWidth="1"/>
    <col min="10758" max="10784" width="9" bestFit="1" customWidth="1"/>
    <col min="11009" max="11009" width="43.69921875" customWidth="1"/>
    <col min="11010" max="11013" width="17.59765625" customWidth="1"/>
    <col min="11014" max="11040" width="9" bestFit="1" customWidth="1"/>
    <col min="11265" max="11265" width="43.69921875" customWidth="1"/>
    <col min="11266" max="11269" width="17.59765625" customWidth="1"/>
    <col min="11270" max="11296" width="9" bestFit="1" customWidth="1"/>
    <col min="11521" max="11521" width="43.69921875" customWidth="1"/>
    <col min="11522" max="11525" width="17.59765625" customWidth="1"/>
    <col min="11526" max="11552" width="9" bestFit="1" customWidth="1"/>
    <col min="11777" max="11777" width="43.69921875" customWidth="1"/>
    <col min="11778" max="11781" width="17.59765625" customWidth="1"/>
    <col min="11782" max="11808" width="9" bestFit="1" customWidth="1"/>
    <col min="12033" max="12033" width="43.69921875" customWidth="1"/>
    <col min="12034" max="12037" width="17.59765625" customWidth="1"/>
    <col min="12038" max="12064" width="9" bestFit="1" customWidth="1"/>
    <col min="12289" max="12289" width="43.69921875" customWidth="1"/>
    <col min="12290" max="12293" width="17.59765625" customWidth="1"/>
    <col min="12294" max="12320" width="9" bestFit="1" customWidth="1"/>
    <col min="12545" max="12545" width="43.69921875" customWidth="1"/>
    <col min="12546" max="12549" width="17.59765625" customWidth="1"/>
    <col min="12550" max="12576" width="9" bestFit="1" customWidth="1"/>
    <col min="12801" max="12801" width="43.69921875" customWidth="1"/>
    <col min="12802" max="12805" width="17.59765625" customWidth="1"/>
    <col min="12806" max="12832" width="9" bestFit="1" customWidth="1"/>
    <col min="13057" max="13057" width="43.69921875" customWidth="1"/>
    <col min="13058" max="13061" width="17.59765625" customWidth="1"/>
    <col min="13062" max="13088" width="9" bestFit="1" customWidth="1"/>
    <col min="13313" max="13313" width="43.69921875" customWidth="1"/>
    <col min="13314" max="13317" width="17.59765625" customWidth="1"/>
    <col min="13318" max="13344" width="9" bestFit="1" customWidth="1"/>
    <col min="13569" max="13569" width="43.69921875" customWidth="1"/>
    <col min="13570" max="13573" width="17.59765625" customWidth="1"/>
    <col min="13574" max="13600" width="9" bestFit="1" customWidth="1"/>
    <col min="13825" max="13825" width="43.69921875" customWidth="1"/>
    <col min="13826" max="13829" width="17.59765625" customWidth="1"/>
    <col min="13830" max="13856" width="9" bestFit="1" customWidth="1"/>
    <col min="14081" max="14081" width="43.69921875" customWidth="1"/>
    <col min="14082" max="14085" width="17.59765625" customWidth="1"/>
    <col min="14086" max="14112" width="9" bestFit="1" customWidth="1"/>
    <col min="14337" max="14337" width="43.69921875" customWidth="1"/>
    <col min="14338" max="14341" width="17.59765625" customWidth="1"/>
    <col min="14342" max="14368" width="9" bestFit="1" customWidth="1"/>
    <col min="14593" max="14593" width="43.69921875" customWidth="1"/>
    <col min="14594" max="14597" width="17.59765625" customWidth="1"/>
    <col min="14598" max="14624" width="9" bestFit="1" customWidth="1"/>
    <col min="14849" max="14849" width="43.69921875" customWidth="1"/>
    <col min="14850" max="14853" width="17.59765625" customWidth="1"/>
    <col min="14854" max="14880" width="9" bestFit="1" customWidth="1"/>
    <col min="15105" max="15105" width="43.69921875" customWidth="1"/>
    <col min="15106" max="15109" width="17.59765625" customWidth="1"/>
    <col min="15110" max="15136" width="9" bestFit="1" customWidth="1"/>
    <col min="15361" max="15361" width="43.69921875" customWidth="1"/>
    <col min="15362" max="15365" width="17.59765625" customWidth="1"/>
    <col min="15366" max="15392" width="9" bestFit="1" customWidth="1"/>
    <col min="15617" max="15617" width="43.69921875" customWidth="1"/>
    <col min="15618" max="15621" width="17.59765625" customWidth="1"/>
    <col min="15622" max="15648" width="9" bestFit="1" customWidth="1"/>
    <col min="15873" max="15873" width="43.69921875" customWidth="1"/>
    <col min="15874" max="15877" width="17.59765625" customWidth="1"/>
    <col min="15878" max="15904" width="9" bestFit="1" customWidth="1"/>
    <col min="16129" max="16129" width="43.69921875" customWidth="1"/>
    <col min="16130" max="16133" width="17.59765625" customWidth="1"/>
    <col min="16134" max="16160" width="9" bestFit="1" customWidth="1"/>
  </cols>
  <sheetData>
    <row r="1" spans="1:5" s="7" customFormat="1" ht="36.75" customHeight="1">
      <c r="A1" s="191" t="s">
        <v>1280</v>
      </c>
      <c r="B1" s="191"/>
      <c r="C1" s="191"/>
      <c r="D1" s="191"/>
      <c r="E1" s="191"/>
    </row>
    <row r="2" spans="1:5" ht="17.25" customHeight="1">
      <c r="A2" s="133"/>
      <c r="B2" s="134"/>
      <c r="C2" s="134"/>
      <c r="D2" s="134"/>
      <c r="E2" s="135" t="s">
        <v>827</v>
      </c>
    </row>
    <row r="3" spans="1:5" ht="21.75" customHeight="1">
      <c r="A3" s="192" t="s">
        <v>1168</v>
      </c>
      <c r="B3" s="192" t="s">
        <v>1273</v>
      </c>
      <c r="C3" s="192" t="s">
        <v>1274</v>
      </c>
      <c r="D3" s="193" t="s">
        <v>1281</v>
      </c>
      <c r="E3" s="194"/>
    </row>
    <row r="4" spans="1:5" ht="21.75" customHeight="1">
      <c r="A4" s="192"/>
      <c r="B4" s="192"/>
      <c r="C4" s="192"/>
      <c r="D4" s="143" t="s">
        <v>785</v>
      </c>
      <c r="E4" s="143" t="s">
        <v>1196</v>
      </c>
    </row>
    <row r="5" spans="1:5" s="78" customFormat="1" ht="21.75" customHeight="1">
      <c r="A5" s="144" t="s">
        <v>800</v>
      </c>
      <c r="B5" s="137">
        <f>SUM(B6:B13,B16:B18,B23)</f>
        <v>598</v>
      </c>
      <c r="C5" s="137">
        <f>SUM(C6:C13,C16:C18,C23)</f>
        <v>4000</v>
      </c>
      <c r="D5" s="137">
        <f>C5-B5</f>
        <v>3402</v>
      </c>
      <c r="E5" s="145">
        <f>IF(B5=0,"",D5/B5*100)</f>
        <v>568.89632107023408</v>
      </c>
    </row>
    <row r="6" spans="1:5" s="78" customFormat="1" ht="21.75" customHeight="1">
      <c r="A6" s="138" t="s">
        <v>1197</v>
      </c>
      <c r="B6" s="137"/>
      <c r="C6" s="137"/>
      <c r="D6" s="137">
        <f t="shared" ref="D6:D23" si="0">C6-B6</f>
        <v>0</v>
      </c>
      <c r="E6" s="145" t="str">
        <f t="shared" ref="E6:E23" si="1">IF(B6=0,"",D6/B6*100)</f>
        <v/>
      </c>
    </row>
    <row r="7" spans="1:5" s="78" customFormat="1" ht="21.75" customHeight="1">
      <c r="A7" s="138" t="s">
        <v>1198</v>
      </c>
      <c r="B7" s="137"/>
      <c r="C7" s="137"/>
      <c r="D7" s="137">
        <f t="shared" si="0"/>
        <v>0</v>
      </c>
      <c r="E7" s="145" t="str">
        <f t="shared" si="1"/>
        <v/>
      </c>
    </row>
    <row r="8" spans="1:5" s="78" customFormat="1" ht="21.75" customHeight="1">
      <c r="A8" s="138" t="s">
        <v>1199</v>
      </c>
      <c r="B8" s="137"/>
      <c r="C8" s="137"/>
      <c r="D8" s="137">
        <f t="shared" si="0"/>
        <v>0</v>
      </c>
      <c r="E8" s="145" t="str">
        <f t="shared" si="1"/>
        <v/>
      </c>
    </row>
    <row r="9" spans="1:5" s="78" customFormat="1" ht="21.75" customHeight="1">
      <c r="A9" s="138" t="s">
        <v>1200</v>
      </c>
      <c r="B9" s="137"/>
      <c r="C9" s="137"/>
      <c r="D9" s="137">
        <f t="shared" si="0"/>
        <v>0</v>
      </c>
      <c r="E9" s="145" t="str">
        <f t="shared" si="1"/>
        <v/>
      </c>
    </row>
    <row r="10" spans="1:5" s="78" customFormat="1" ht="21.75" customHeight="1">
      <c r="A10" s="138" t="s">
        <v>1201</v>
      </c>
      <c r="B10" s="137"/>
      <c r="C10" s="137"/>
      <c r="D10" s="137">
        <f t="shared" si="0"/>
        <v>0</v>
      </c>
      <c r="E10" s="145" t="str">
        <f t="shared" si="1"/>
        <v/>
      </c>
    </row>
    <row r="11" spans="1:5" s="78" customFormat="1" ht="21.75" customHeight="1">
      <c r="A11" s="138" t="s">
        <v>1202</v>
      </c>
      <c r="B11" s="137"/>
      <c r="C11" s="137"/>
      <c r="D11" s="137">
        <f t="shared" si="0"/>
        <v>0</v>
      </c>
      <c r="E11" s="145" t="str">
        <f t="shared" si="1"/>
        <v/>
      </c>
    </row>
    <row r="12" spans="1:5" s="78" customFormat="1" ht="21.75" customHeight="1">
      <c r="A12" s="138" t="s">
        <v>1203</v>
      </c>
      <c r="B12" s="137">
        <v>360</v>
      </c>
      <c r="C12" s="137">
        <v>3150</v>
      </c>
      <c r="D12" s="137">
        <f t="shared" si="0"/>
        <v>2790</v>
      </c>
      <c r="E12" s="145">
        <f t="shared" si="1"/>
        <v>775</v>
      </c>
    </row>
    <row r="13" spans="1:5" s="78" customFormat="1" ht="21.75" customHeight="1">
      <c r="A13" s="138" t="s">
        <v>1204</v>
      </c>
      <c r="B13" s="137">
        <f>SUM(B14:B15)</f>
        <v>0</v>
      </c>
      <c r="C13" s="137">
        <f>SUM(C14:C15)</f>
        <v>0</v>
      </c>
      <c r="D13" s="137">
        <f t="shared" si="0"/>
        <v>0</v>
      </c>
      <c r="E13" s="145" t="str">
        <f t="shared" si="1"/>
        <v/>
      </c>
    </row>
    <row r="14" spans="1:5" s="78" customFormat="1" ht="21.75" customHeight="1">
      <c r="A14" s="138" t="s">
        <v>1205</v>
      </c>
      <c r="B14" s="137"/>
      <c r="C14" s="137"/>
      <c r="D14" s="137">
        <f t="shared" si="0"/>
        <v>0</v>
      </c>
      <c r="E14" s="145" t="str">
        <f t="shared" si="1"/>
        <v/>
      </c>
    </row>
    <row r="15" spans="1:5" s="78" customFormat="1" ht="21.75" customHeight="1">
      <c r="A15" s="138" t="s">
        <v>1206</v>
      </c>
      <c r="B15" s="137"/>
      <c r="C15" s="137"/>
      <c r="D15" s="137">
        <f t="shared" si="0"/>
        <v>0</v>
      </c>
      <c r="E15" s="145" t="str">
        <f t="shared" si="1"/>
        <v/>
      </c>
    </row>
    <row r="16" spans="1:5" s="78" customFormat="1" ht="21.75" customHeight="1">
      <c r="A16" s="138" t="s">
        <v>1207</v>
      </c>
      <c r="B16" s="137">
        <v>49</v>
      </c>
      <c r="C16" s="137">
        <v>400</v>
      </c>
      <c r="D16" s="137">
        <f t="shared" si="0"/>
        <v>351</v>
      </c>
      <c r="E16" s="145">
        <f t="shared" si="1"/>
        <v>716.32653061224494</v>
      </c>
    </row>
    <row r="17" spans="1:5" s="78" customFormat="1" ht="21.75" customHeight="1">
      <c r="A17" s="138" t="s">
        <v>66</v>
      </c>
      <c r="B17" s="137">
        <v>189</v>
      </c>
      <c r="C17" s="137">
        <v>450</v>
      </c>
      <c r="D17" s="137">
        <f t="shared" si="0"/>
        <v>261</v>
      </c>
      <c r="E17" s="145">
        <f t="shared" si="1"/>
        <v>138.0952380952381</v>
      </c>
    </row>
    <row r="18" spans="1:5" s="78" customFormat="1" ht="21.75" customHeight="1">
      <c r="A18" s="138" t="s">
        <v>67</v>
      </c>
      <c r="B18" s="137">
        <f>SUM(B19:B22)</f>
        <v>0</v>
      </c>
      <c r="C18" s="137">
        <f>SUM(C19:C22)</f>
        <v>0</v>
      </c>
      <c r="D18" s="137">
        <f t="shared" si="0"/>
        <v>0</v>
      </c>
      <c r="E18" s="145" t="str">
        <f t="shared" si="1"/>
        <v/>
      </c>
    </row>
    <row r="19" spans="1:5" s="78" customFormat="1" ht="21.75" customHeight="1">
      <c r="A19" s="138" t="s">
        <v>1208</v>
      </c>
      <c r="B19" s="137"/>
      <c r="C19" s="137"/>
      <c r="D19" s="137">
        <f t="shared" si="0"/>
        <v>0</v>
      </c>
      <c r="E19" s="145" t="str">
        <f t="shared" si="1"/>
        <v/>
      </c>
    </row>
    <row r="20" spans="1:5" s="79" customFormat="1" ht="21.75" customHeight="1">
      <c r="A20" s="138" t="s">
        <v>1209</v>
      </c>
      <c r="B20" s="137"/>
      <c r="C20" s="137"/>
      <c r="D20" s="137">
        <f t="shared" si="0"/>
        <v>0</v>
      </c>
      <c r="E20" s="145" t="str">
        <f t="shared" si="1"/>
        <v/>
      </c>
    </row>
    <row r="21" spans="1:5" s="79" customFormat="1" ht="21.75" customHeight="1">
      <c r="A21" s="138" t="s">
        <v>70</v>
      </c>
      <c r="B21" s="137"/>
      <c r="C21" s="137"/>
      <c r="D21" s="137">
        <f t="shared" si="0"/>
        <v>0</v>
      </c>
      <c r="E21" s="145" t="str">
        <f t="shared" si="1"/>
        <v/>
      </c>
    </row>
    <row r="22" spans="1:5" s="79" customFormat="1" ht="21.75" customHeight="1">
      <c r="A22" s="138" t="s">
        <v>71</v>
      </c>
      <c r="B22" s="137"/>
      <c r="C22" s="137"/>
      <c r="D22" s="137">
        <f t="shared" si="0"/>
        <v>0</v>
      </c>
      <c r="E22" s="145" t="str">
        <f t="shared" si="1"/>
        <v/>
      </c>
    </row>
    <row r="23" spans="1:5" s="79" customFormat="1" ht="21.75" customHeight="1">
      <c r="A23" s="138" t="s">
        <v>1210</v>
      </c>
      <c r="B23" s="137"/>
      <c r="C23" s="137"/>
      <c r="D23" s="137">
        <f t="shared" si="0"/>
        <v>0</v>
      </c>
      <c r="E23" s="145" t="str">
        <f t="shared" si="1"/>
        <v/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47244094488188981" bottom="0.6692913385826772" header="0.51181102362204722" footer="0.27559055118110237"/>
  <pageSetup paperSize="9" scale="97" firstPageNumber="45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0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C36" sqref="C36"/>
    </sheetView>
  </sheetViews>
  <sheetFormatPr defaultColWidth="8.69921875" defaultRowHeight="15.6"/>
  <cols>
    <col min="1" max="1" width="45.59765625" style="100" customWidth="1"/>
    <col min="2" max="5" width="18.69921875" style="100" customWidth="1"/>
    <col min="6" max="6" width="0.8984375" style="100" customWidth="1"/>
    <col min="7" max="32" width="9" style="100" bestFit="1" customWidth="1"/>
    <col min="33" max="256" width="8.69921875" style="100"/>
    <col min="257" max="257" width="45.59765625" style="100" customWidth="1"/>
    <col min="258" max="261" width="18.69921875" style="100" customWidth="1"/>
    <col min="262" max="262" width="3" style="100" customWidth="1"/>
    <col min="263" max="288" width="9" style="100" bestFit="1" customWidth="1"/>
    <col min="289" max="512" width="8.69921875" style="100"/>
    <col min="513" max="513" width="45.59765625" style="100" customWidth="1"/>
    <col min="514" max="517" width="18.69921875" style="100" customWidth="1"/>
    <col min="518" max="518" width="3" style="100" customWidth="1"/>
    <col min="519" max="544" width="9" style="100" bestFit="1" customWidth="1"/>
    <col min="545" max="768" width="8.69921875" style="100"/>
    <col min="769" max="769" width="45.59765625" style="100" customWidth="1"/>
    <col min="770" max="773" width="18.69921875" style="100" customWidth="1"/>
    <col min="774" max="774" width="3" style="100" customWidth="1"/>
    <col min="775" max="800" width="9" style="100" bestFit="1" customWidth="1"/>
    <col min="801" max="1024" width="8.69921875" style="100"/>
    <col min="1025" max="1025" width="45.59765625" style="100" customWidth="1"/>
    <col min="1026" max="1029" width="18.69921875" style="100" customWidth="1"/>
    <col min="1030" max="1030" width="3" style="100" customWidth="1"/>
    <col min="1031" max="1056" width="9" style="100" bestFit="1" customWidth="1"/>
    <col min="1057" max="1280" width="8.69921875" style="100"/>
    <col min="1281" max="1281" width="45.59765625" style="100" customWidth="1"/>
    <col min="1282" max="1285" width="18.69921875" style="100" customWidth="1"/>
    <col min="1286" max="1286" width="3" style="100" customWidth="1"/>
    <col min="1287" max="1312" width="9" style="100" bestFit="1" customWidth="1"/>
    <col min="1313" max="1536" width="8.69921875" style="100"/>
    <col min="1537" max="1537" width="45.59765625" style="100" customWidth="1"/>
    <col min="1538" max="1541" width="18.69921875" style="100" customWidth="1"/>
    <col min="1542" max="1542" width="3" style="100" customWidth="1"/>
    <col min="1543" max="1568" width="9" style="100" bestFit="1" customWidth="1"/>
    <col min="1569" max="1792" width="8.69921875" style="100"/>
    <col min="1793" max="1793" width="45.59765625" style="100" customWidth="1"/>
    <col min="1794" max="1797" width="18.69921875" style="100" customWidth="1"/>
    <col min="1798" max="1798" width="3" style="100" customWidth="1"/>
    <col min="1799" max="1824" width="9" style="100" bestFit="1" customWidth="1"/>
    <col min="1825" max="2048" width="8.69921875" style="100"/>
    <col min="2049" max="2049" width="45.59765625" style="100" customWidth="1"/>
    <col min="2050" max="2053" width="18.69921875" style="100" customWidth="1"/>
    <col min="2054" max="2054" width="3" style="100" customWidth="1"/>
    <col min="2055" max="2080" width="9" style="100" bestFit="1" customWidth="1"/>
    <col min="2081" max="2304" width="8.69921875" style="100"/>
    <col min="2305" max="2305" width="45.59765625" style="100" customWidth="1"/>
    <col min="2306" max="2309" width="18.69921875" style="100" customWidth="1"/>
    <col min="2310" max="2310" width="3" style="100" customWidth="1"/>
    <col min="2311" max="2336" width="9" style="100" bestFit="1" customWidth="1"/>
    <col min="2337" max="2560" width="8.69921875" style="100"/>
    <col min="2561" max="2561" width="45.59765625" style="100" customWidth="1"/>
    <col min="2562" max="2565" width="18.69921875" style="100" customWidth="1"/>
    <col min="2566" max="2566" width="3" style="100" customWidth="1"/>
    <col min="2567" max="2592" width="9" style="100" bestFit="1" customWidth="1"/>
    <col min="2593" max="2816" width="8.69921875" style="100"/>
    <col min="2817" max="2817" width="45.59765625" style="100" customWidth="1"/>
    <col min="2818" max="2821" width="18.69921875" style="100" customWidth="1"/>
    <col min="2822" max="2822" width="3" style="100" customWidth="1"/>
    <col min="2823" max="2848" width="9" style="100" bestFit="1" customWidth="1"/>
    <col min="2849" max="3072" width="8.69921875" style="100"/>
    <col min="3073" max="3073" width="45.59765625" style="100" customWidth="1"/>
    <col min="3074" max="3077" width="18.69921875" style="100" customWidth="1"/>
    <col min="3078" max="3078" width="3" style="100" customWidth="1"/>
    <col min="3079" max="3104" width="9" style="100" bestFit="1" customWidth="1"/>
    <col min="3105" max="3328" width="8.69921875" style="100"/>
    <col min="3329" max="3329" width="45.59765625" style="100" customWidth="1"/>
    <col min="3330" max="3333" width="18.69921875" style="100" customWidth="1"/>
    <col min="3334" max="3334" width="3" style="100" customWidth="1"/>
    <col min="3335" max="3360" width="9" style="100" bestFit="1" customWidth="1"/>
    <col min="3361" max="3584" width="8.69921875" style="100"/>
    <col min="3585" max="3585" width="45.59765625" style="100" customWidth="1"/>
    <col min="3586" max="3589" width="18.69921875" style="100" customWidth="1"/>
    <col min="3590" max="3590" width="3" style="100" customWidth="1"/>
    <col min="3591" max="3616" width="9" style="100" bestFit="1" customWidth="1"/>
    <col min="3617" max="3840" width="8.69921875" style="100"/>
    <col min="3841" max="3841" width="45.59765625" style="100" customWidth="1"/>
    <col min="3842" max="3845" width="18.69921875" style="100" customWidth="1"/>
    <col min="3846" max="3846" width="3" style="100" customWidth="1"/>
    <col min="3847" max="3872" width="9" style="100" bestFit="1" customWidth="1"/>
    <col min="3873" max="4096" width="8.69921875" style="100"/>
    <col min="4097" max="4097" width="45.59765625" style="100" customWidth="1"/>
    <col min="4098" max="4101" width="18.69921875" style="100" customWidth="1"/>
    <col min="4102" max="4102" width="3" style="100" customWidth="1"/>
    <col min="4103" max="4128" width="9" style="100" bestFit="1" customWidth="1"/>
    <col min="4129" max="4352" width="8.69921875" style="100"/>
    <col min="4353" max="4353" width="45.59765625" style="100" customWidth="1"/>
    <col min="4354" max="4357" width="18.69921875" style="100" customWidth="1"/>
    <col min="4358" max="4358" width="3" style="100" customWidth="1"/>
    <col min="4359" max="4384" width="9" style="100" bestFit="1" customWidth="1"/>
    <col min="4385" max="4608" width="8.69921875" style="100"/>
    <col min="4609" max="4609" width="45.59765625" style="100" customWidth="1"/>
    <col min="4610" max="4613" width="18.69921875" style="100" customWidth="1"/>
    <col min="4614" max="4614" width="3" style="100" customWidth="1"/>
    <col min="4615" max="4640" width="9" style="100" bestFit="1" customWidth="1"/>
    <col min="4641" max="4864" width="8.69921875" style="100"/>
    <col min="4865" max="4865" width="45.59765625" style="100" customWidth="1"/>
    <col min="4866" max="4869" width="18.69921875" style="100" customWidth="1"/>
    <col min="4870" max="4870" width="3" style="100" customWidth="1"/>
    <col min="4871" max="4896" width="9" style="100" bestFit="1" customWidth="1"/>
    <col min="4897" max="5120" width="8.69921875" style="100"/>
    <col min="5121" max="5121" width="45.59765625" style="100" customWidth="1"/>
    <col min="5122" max="5125" width="18.69921875" style="100" customWidth="1"/>
    <col min="5126" max="5126" width="3" style="100" customWidth="1"/>
    <col min="5127" max="5152" width="9" style="100" bestFit="1" customWidth="1"/>
    <col min="5153" max="5376" width="8.69921875" style="100"/>
    <col min="5377" max="5377" width="45.59765625" style="100" customWidth="1"/>
    <col min="5378" max="5381" width="18.69921875" style="100" customWidth="1"/>
    <col min="5382" max="5382" width="3" style="100" customWidth="1"/>
    <col min="5383" max="5408" width="9" style="100" bestFit="1" customWidth="1"/>
    <col min="5409" max="5632" width="8.69921875" style="100"/>
    <col min="5633" max="5633" width="45.59765625" style="100" customWidth="1"/>
    <col min="5634" max="5637" width="18.69921875" style="100" customWidth="1"/>
    <col min="5638" max="5638" width="3" style="100" customWidth="1"/>
    <col min="5639" max="5664" width="9" style="100" bestFit="1" customWidth="1"/>
    <col min="5665" max="5888" width="8.69921875" style="100"/>
    <col min="5889" max="5889" width="45.59765625" style="100" customWidth="1"/>
    <col min="5890" max="5893" width="18.69921875" style="100" customWidth="1"/>
    <col min="5894" max="5894" width="3" style="100" customWidth="1"/>
    <col min="5895" max="5920" width="9" style="100" bestFit="1" customWidth="1"/>
    <col min="5921" max="6144" width="8.69921875" style="100"/>
    <col min="6145" max="6145" width="45.59765625" style="100" customWidth="1"/>
    <col min="6146" max="6149" width="18.69921875" style="100" customWidth="1"/>
    <col min="6150" max="6150" width="3" style="100" customWidth="1"/>
    <col min="6151" max="6176" width="9" style="100" bestFit="1" customWidth="1"/>
    <col min="6177" max="6400" width="8.69921875" style="100"/>
    <col min="6401" max="6401" width="45.59765625" style="100" customWidth="1"/>
    <col min="6402" max="6405" width="18.69921875" style="100" customWidth="1"/>
    <col min="6406" max="6406" width="3" style="100" customWidth="1"/>
    <col min="6407" max="6432" width="9" style="100" bestFit="1" customWidth="1"/>
    <col min="6433" max="6656" width="8.69921875" style="100"/>
    <col min="6657" max="6657" width="45.59765625" style="100" customWidth="1"/>
    <col min="6658" max="6661" width="18.69921875" style="100" customWidth="1"/>
    <col min="6662" max="6662" width="3" style="100" customWidth="1"/>
    <col min="6663" max="6688" width="9" style="100" bestFit="1" customWidth="1"/>
    <col min="6689" max="6912" width="8.69921875" style="100"/>
    <col min="6913" max="6913" width="45.59765625" style="100" customWidth="1"/>
    <col min="6914" max="6917" width="18.69921875" style="100" customWidth="1"/>
    <col min="6918" max="6918" width="3" style="100" customWidth="1"/>
    <col min="6919" max="6944" width="9" style="100" bestFit="1" customWidth="1"/>
    <col min="6945" max="7168" width="8.69921875" style="100"/>
    <col min="7169" max="7169" width="45.59765625" style="100" customWidth="1"/>
    <col min="7170" max="7173" width="18.69921875" style="100" customWidth="1"/>
    <col min="7174" max="7174" width="3" style="100" customWidth="1"/>
    <col min="7175" max="7200" width="9" style="100" bestFit="1" customWidth="1"/>
    <col min="7201" max="7424" width="8.69921875" style="100"/>
    <col min="7425" max="7425" width="45.59765625" style="100" customWidth="1"/>
    <col min="7426" max="7429" width="18.69921875" style="100" customWidth="1"/>
    <col min="7430" max="7430" width="3" style="100" customWidth="1"/>
    <col min="7431" max="7456" width="9" style="100" bestFit="1" customWidth="1"/>
    <col min="7457" max="7680" width="8.69921875" style="100"/>
    <col min="7681" max="7681" width="45.59765625" style="100" customWidth="1"/>
    <col min="7682" max="7685" width="18.69921875" style="100" customWidth="1"/>
    <col min="7686" max="7686" width="3" style="100" customWidth="1"/>
    <col min="7687" max="7712" width="9" style="100" bestFit="1" customWidth="1"/>
    <col min="7713" max="7936" width="8.69921875" style="100"/>
    <col min="7937" max="7937" width="45.59765625" style="100" customWidth="1"/>
    <col min="7938" max="7941" width="18.69921875" style="100" customWidth="1"/>
    <col min="7942" max="7942" width="3" style="100" customWidth="1"/>
    <col min="7943" max="7968" width="9" style="100" bestFit="1" customWidth="1"/>
    <col min="7969" max="8192" width="8.69921875" style="100"/>
    <col min="8193" max="8193" width="45.59765625" style="100" customWidth="1"/>
    <col min="8194" max="8197" width="18.69921875" style="100" customWidth="1"/>
    <col min="8198" max="8198" width="3" style="100" customWidth="1"/>
    <col min="8199" max="8224" width="9" style="100" bestFit="1" customWidth="1"/>
    <col min="8225" max="8448" width="8.69921875" style="100"/>
    <col min="8449" max="8449" width="45.59765625" style="100" customWidth="1"/>
    <col min="8450" max="8453" width="18.69921875" style="100" customWidth="1"/>
    <col min="8454" max="8454" width="3" style="100" customWidth="1"/>
    <col min="8455" max="8480" width="9" style="100" bestFit="1" customWidth="1"/>
    <col min="8481" max="8704" width="8.69921875" style="100"/>
    <col min="8705" max="8705" width="45.59765625" style="100" customWidth="1"/>
    <col min="8706" max="8709" width="18.69921875" style="100" customWidth="1"/>
    <col min="8710" max="8710" width="3" style="100" customWidth="1"/>
    <col min="8711" max="8736" width="9" style="100" bestFit="1" customWidth="1"/>
    <col min="8737" max="8960" width="8.69921875" style="100"/>
    <col min="8961" max="8961" width="45.59765625" style="100" customWidth="1"/>
    <col min="8962" max="8965" width="18.69921875" style="100" customWidth="1"/>
    <col min="8966" max="8966" width="3" style="100" customWidth="1"/>
    <col min="8967" max="8992" width="9" style="100" bestFit="1" customWidth="1"/>
    <col min="8993" max="9216" width="8.69921875" style="100"/>
    <col min="9217" max="9217" width="45.59765625" style="100" customWidth="1"/>
    <col min="9218" max="9221" width="18.69921875" style="100" customWidth="1"/>
    <col min="9222" max="9222" width="3" style="100" customWidth="1"/>
    <col min="9223" max="9248" width="9" style="100" bestFit="1" customWidth="1"/>
    <col min="9249" max="9472" width="8.69921875" style="100"/>
    <col min="9473" max="9473" width="45.59765625" style="100" customWidth="1"/>
    <col min="9474" max="9477" width="18.69921875" style="100" customWidth="1"/>
    <col min="9478" max="9478" width="3" style="100" customWidth="1"/>
    <col min="9479" max="9504" width="9" style="100" bestFit="1" customWidth="1"/>
    <col min="9505" max="9728" width="8.69921875" style="100"/>
    <col min="9729" max="9729" width="45.59765625" style="100" customWidth="1"/>
    <col min="9730" max="9733" width="18.69921875" style="100" customWidth="1"/>
    <col min="9734" max="9734" width="3" style="100" customWidth="1"/>
    <col min="9735" max="9760" width="9" style="100" bestFit="1" customWidth="1"/>
    <col min="9761" max="9984" width="8.69921875" style="100"/>
    <col min="9985" max="9985" width="45.59765625" style="100" customWidth="1"/>
    <col min="9986" max="9989" width="18.69921875" style="100" customWidth="1"/>
    <col min="9990" max="9990" width="3" style="100" customWidth="1"/>
    <col min="9991" max="10016" width="9" style="100" bestFit="1" customWidth="1"/>
    <col min="10017" max="10240" width="8.69921875" style="100"/>
    <col min="10241" max="10241" width="45.59765625" style="100" customWidth="1"/>
    <col min="10242" max="10245" width="18.69921875" style="100" customWidth="1"/>
    <col min="10246" max="10246" width="3" style="100" customWidth="1"/>
    <col min="10247" max="10272" width="9" style="100" bestFit="1" customWidth="1"/>
    <col min="10273" max="10496" width="8.69921875" style="100"/>
    <col min="10497" max="10497" width="45.59765625" style="100" customWidth="1"/>
    <col min="10498" max="10501" width="18.69921875" style="100" customWidth="1"/>
    <col min="10502" max="10502" width="3" style="100" customWidth="1"/>
    <col min="10503" max="10528" width="9" style="100" bestFit="1" customWidth="1"/>
    <col min="10529" max="10752" width="8.69921875" style="100"/>
    <col min="10753" max="10753" width="45.59765625" style="100" customWidth="1"/>
    <col min="10754" max="10757" width="18.69921875" style="100" customWidth="1"/>
    <col min="10758" max="10758" width="3" style="100" customWidth="1"/>
    <col min="10759" max="10784" width="9" style="100" bestFit="1" customWidth="1"/>
    <col min="10785" max="11008" width="8.69921875" style="100"/>
    <col min="11009" max="11009" width="45.59765625" style="100" customWidth="1"/>
    <col min="11010" max="11013" width="18.69921875" style="100" customWidth="1"/>
    <col min="11014" max="11014" width="3" style="100" customWidth="1"/>
    <col min="11015" max="11040" width="9" style="100" bestFit="1" customWidth="1"/>
    <col min="11041" max="11264" width="8.69921875" style="100"/>
    <col min="11265" max="11265" width="45.59765625" style="100" customWidth="1"/>
    <col min="11266" max="11269" width="18.69921875" style="100" customWidth="1"/>
    <col min="11270" max="11270" width="3" style="100" customWidth="1"/>
    <col min="11271" max="11296" width="9" style="100" bestFit="1" customWidth="1"/>
    <col min="11297" max="11520" width="8.69921875" style="100"/>
    <col min="11521" max="11521" width="45.59765625" style="100" customWidth="1"/>
    <col min="11522" max="11525" width="18.69921875" style="100" customWidth="1"/>
    <col min="11526" max="11526" width="3" style="100" customWidth="1"/>
    <col min="11527" max="11552" width="9" style="100" bestFit="1" customWidth="1"/>
    <col min="11553" max="11776" width="8.69921875" style="100"/>
    <col min="11777" max="11777" width="45.59765625" style="100" customWidth="1"/>
    <col min="11778" max="11781" width="18.69921875" style="100" customWidth="1"/>
    <col min="11782" max="11782" width="3" style="100" customWidth="1"/>
    <col min="11783" max="11808" width="9" style="100" bestFit="1" customWidth="1"/>
    <col min="11809" max="12032" width="8.69921875" style="100"/>
    <col min="12033" max="12033" width="45.59765625" style="100" customWidth="1"/>
    <col min="12034" max="12037" width="18.69921875" style="100" customWidth="1"/>
    <col min="12038" max="12038" width="3" style="100" customWidth="1"/>
    <col min="12039" max="12064" width="9" style="100" bestFit="1" customWidth="1"/>
    <col min="12065" max="12288" width="8.69921875" style="100"/>
    <col min="12289" max="12289" width="45.59765625" style="100" customWidth="1"/>
    <col min="12290" max="12293" width="18.69921875" style="100" customWidth="1"/>
    <col min="12294" max="12294" width="3" style="100" customWidth="1"/>
    <col min="12295" max="12320" width="9" style="100" bestFit="1" customWidth="1"/>
    <col min="12321" max="12544" width="8.69921875" style="100"/>
    <col min="12545" max="12545" width="45.59765625" style="100" customWidth="1"/>
    <col min="12546" max="12549" width="18.69921875" style="100" customWidth="1"/>
    <col min="12550" max="12550" width="3" style="100" customWidth="1"/>
    <col min="12551" max="12576" width="9" style="100" bestFit="1" customWidth="1"/>
    <col min="12577" max="12800" width="8.69921875" style="100"/>
    <col min="12801" max="12801" width="45.59765625" style="100" customWidth="1"/>
    <col min="12802" max="12805" width="18.69921875" style="100" customWidth="1"/>
    <col min="12806" max="12806" width="3" style="100" customWidth="1"/>
    <col min="12807" max="12832" width="9" style="100" bestFit="1" customWidth="1"/>
    <col min="12833" max="13056" width="8.69921875" style="100"/>
    <col min="13057" max="13057" width="45.59765625" style="100" customWidth="1"/>
    <col min="13058" max="13061" width="18.69921875" style="100" customWidth="1"/>
    <col min="13062" max="13062" width="3" style="100" customWidth="1"/>
    <col min="13063" max="13088" width="9" style="100" bestFit="1" customWidth="1"/>
    <col min="13089" max="13312" width="8.69921875" style="100"/>
    <col min="13313" max="13313" width="45.59765625" style="100" customWidth="1"/>
    <col min="13314" max="13317" width="18.69921875" style="100" customWidth="1"/>
    <col min="13318" max="13318" width="3" style="100" customWidth="1"/>
    <col min="13319" max="13344" width="9" style="100" bestFit="1" customWidth="1"/>
    <col min="13345" max="13568" width="8.69921875" style="100"/>
    <col min="13569" max="13569" width="45.59765625" style="100" customWidth="1"/>
    <col min="13570" max="13573" width="18.69921875" style="100" customWidth="1"/>
    <col min="13574" max="13574" width="3" style="100" customWidth="1"/>
    <col min="13575" max="13600" width="9" style="100" bestFit="1" customWidth="1"/>
    <col min="13601" max="13824" width="8.69921875" style="100"/>
    <col min="13825" max="13825" width="45.59765625" style="100" customWidth="1"/>
    <col min="13826" max="13829" width="18.69921875" style="100" customWidth="1"/>
    <col min="13830" max="13830" width="3" style="100" customWidth="1"/>
    <col min="13831" max="13856" width="9" style="100" bestFit="1" customWidth="1"/>
    <col min="13857" max="14080" width="8.69921875" style="100"/>
    <col min="14081" max="14081" width="45.59765625" style="100" customWidth="1"/>
    <col min="14082" max="14085" width="18.69921875" style="100" customWidth="1"/>
    <col min="14086" max="14086" width="3" style="100" customWidth="1"/>
    <col min="14087" max="14112" width="9" style="100" bestFit="1" customWidth="1"/>
    <col min="14113" max="14336" width="8.69921875" style="100"/>
    <col min="14337" max="14337" width="45.59765625" style="100" customWidth="1"/>
    <col min="14338" max="14341" width="18.69921875" style="100" customWidth="1"/>
    <col min="14342" max="14342" width="3" style="100" customWidth="1"/>
    <col min="14343" max="14368" width="9" style="100" bestFit="1" customWidth="1"/>
    <col min="14369" max="14592" width="8.69921875" style="100"/>
    <col min="14593" max="14593" width="45.59765625" style="100" customWidth="1"/>
    <col min="14594" max="14597" width="18.69921875" style="100" customWidth="1"/>
    <col min="14598" max="14598" width="3" style="100" customWidth="1"/>
    <col min="14599" max="14624" width="9" style="100" bestFit="1" customWidth="1"/>
    <col min="14625" max="14848" width="8.69921875" style="100"/>
    <col min="14849" max="14849" width="45.59765625" style="100" customWidth="1"/>
    <col min="14850" max="14853" width="18.69921875" style="100" customWidth="1"/>
    <col min="14854" max="14854" width="3" style="100" customWidth="1"/>
    <col min="14855" max="14880" width="9" style="100" bestFit="1" customWidth="1"/>
    <col min="14881" max="15104" width="8.69921875" style="100"/>
    <col min="15105" max="15105" width="45.59765625" style="100" customWidth="1"/>
    <col min="15106" max="15109" width="18.69921875" style="100" customWidth="1"/>
    <col min="15110" max="15110" width="3" style="100" customWidth="1"/>
    <col min="15111" max="15136" width="9" style="100" bestFit="1" customWidth="1"/>
    <col min="15137" max="15360" width="8.69921875" style="100"/>
    <col min="15361" max="15361" width="45.59765625" style="100" customWidth="1"/>
    <col min="15362" max="15365" width="18.69921875" style="100" customWidth="1"/>
    <col min="15366" max="15366" width="3" style="100" customWidth="1"/>
    <col min="15367" max="15392" width="9" style="100" bestFit="1" customWidth="1"/>
    <col min="15393" max="15616" width="8.69921875" style="100"/>
    <col min="15617" max="15617" width="45.59765625" style="100" customWidth="1"/>
    <col min="15618" max="15621" width="18.69921875" style="100" customWidth="1"/>
    <col min="15622" max="15622" width="3" style="100" customWidth="1"/>
    <col min="15623" max="15648" width="9" style="100" bestFit="1" customWidth="1"/>
    <col min="15649" max="15872" width="8.69921875" style="100"/>
    <col min="15873" max="15873" width="45.59765625" style="100" customWidth="1"/>
    <col min="15874" max="15877" width="18.69921875" style="100" customWidth="1"/>
    <col min="15878" max="15878" width="3" style="100" customWidth="1"/>
    <col min="15879" max="15904" width="9" style="100" bestFit="1" customWidth="1"/>
    <col min="15905" max="16128" width="8.69921875" style="100"/>
    <col min="16129" max="16129" width="45.59765625" style="100" customWidth="1"/>
    <col min="16130" max="16133" width="18.69921875" style="100" customWidth="1"/>
    <col min="16134" max="16134" width="3" style="100" customWidth="1"/>
    <col min="16135" max="16160" width="9" style="100" bestFit="1" customWidth="1"/>
    <col min="16161" max="16384" width="8.69921875" style="100"/>
  </cols>
  <sheetData>
    <row r="1" spans="1:6" ht="39" customHeight="1">
      <c r="A1" s="198" t="s">
        <v>1282</v>
      </c>
      <c r="B1" s="198"/>
      <c r="C1" s="198"/>
      <c r="D1" s="198"/>
      <c r="E1" s="198"/>
      <c r="F1" s="146"/>
    </row>
    <row r="2" spans="1:6" ht="18.75" customHeight="1">
      <c r="B2" s="101"/>
      <c r="C2" s="101"/>
      <c r="E2" s="102" t="s">
        <v>827</v>
      </c>
    </row>
    <row r="3" spans="1:6" ht="21.75" customHeight="1">
      <c r="A3" s="195" t="s">
        <v>828</v>
      </c>
      <c r="B3" s="195" t="s">
        <v>1273</v>
      </c>
      <c r="C3" s="195" t="s">
        <v>1274</v>
      </c>
      <c r="D3" s="197" t="s">
        <v>1283</v>
      </c>
      <c r="E3" s="197"/>
    </row>
    <row r="4" spans="1:6" ht="23.25" customHeight="1">
      <c r="A4" s="196"/>
      <c r="B4" s="196"/>
      <c r="C4" s="196"/>
      <c r="D4" s="113" t="s">
        <v>785</v>
      </c>
      <c r="E4" s="113" t="s">
        <v>829</v>
      </c>
    </row>
    <row r="5" spans="1:6" s="99" customFormat="1" ht="19.5" customHeight="1">
      <c r="A5" s="97" t="s">
        <v>791</v>
      </c>
      <c r="B5" s="64">
        <f>SUM(B8,B10,B25,B34,B6,B39)</f>
        <v>4242</v>
      </c>
      <c r="C5" s="64">
        <f>SUM(C8,C10,C25,C34,C6,C39)</f>
        <v>4000</v>
      </c>
      <c r="D5" s="64">
        <f>C5-B5</f>
        <v>-242</v>
      </c>
      <c r="E5" s="96">
        <f>IF(B5=0,"",D5/B5*100)</f>
        <v>-5.7048561999057048</v>
      </c>
      <c r="F5" s="98"/>
    </row>
    <row r="6" spans="1:6" s="99" customFormat="1" ht="19.5" customHeight="1">
      <c r="A6" s="176" t="s">
        <v>1284</v>
      </c>
      <c r="B6" s="64">
        <f>B7</f>
        <v>4</v>
      </c>
      <c r="C6" s="64"/>
      <c r="D6" s="64"/>
      <c r="E6" s="96"/>
      <c r="F6" s="98"/>
    </row>
    <row r="7" spans="1:6" s="99" customFormat="1" ht="19.5" customHeight="1">
      <c r="A7" s="176" t="s">
        <v>1285</v>
      </c>
      <c r="B7" s="64">
        <v>4</v>
      </c>
      <c r="C7" s="64"/>
      <c r="D7" s="64"/>
      <c r="E7" s="96"/>
      <c r="F7" s="98"/>
    </row>
    <row r="8" spans="1:6" s="99" customFormat="1" ht="19.5" customHeight="1">
      <c r="A8" s="103" t="s">
        <v>1286</v>
      </c>
      <c r="B8" s="64">
        <f>SUM(B9)</f>
        <v>1160</v>
      </c>
      <c r="C8" s="64"/>
      <c r="D8" s="64">
        <f t="shared" ref="D8:D40" si="0">C8-B8</f>
        <v>-1160</v>
      </c>
      <c r="E8" s="96">
        <f t="shared" ref="E8:E40" si="1">IF(B8=0,"",D8/B8*100)</f>
        <v>-100</v>
      </c>
      <c r="F8" s="98"/>
    </row>
    <row r="9" spans="1:6" s="99" customFormat="1" ht="19.5" customHeight="1">
      <c r="A9" s="103" t="s">
        <v>1211</v>
      </c>
      <c r="B9" s="64">
        <v>1160</v>
      </c>
      <c r="C9" s="64"/>
      <c r="D9" s="64">
        <f t="shared" si="0"/>
        <v>-1160</v>
      </c>
      <c r="E9" s="96">
        <f t="shared" si="1"/>
        <v>-100</v>
      </c>
      <c r="F9" s="98"/>
    </row>
    <row r="10" spans="1:6" s="105" customFormat="1" ht="19.5" customHeight="1">
      <c r="A10" s="103" t="s">
        <v>1287</v>
      </c>
      <c r="B10" s="64">
        <f>SUM(B11,B17,B19,B21,B22,B24)</f>
        <v>243</v>
      </c>
      <c r="C10" s="64">
        <f>SUM(C11,C17,C19,C21,C22,C24)</f>
        <v>3405</v>
      </c>
      <c r="D10" s="64">
        <f t="shared" si="0"/>
        <v>3162</v>
      </c>
      <c r="E10" s="96">
        <f t="shared" si="1"/>
        <v>1301.2345679012344</v>
      </c>
      <c r="F10" s="104"/>
    </row>
    <row r="11" spans="1:6" s="105" customFormat="1" ht="19.5" customHeight="1">
      <c r="A11" s="103" t="s">
        <v>1212</v>
      </c>
      <c r="B11" s="64">
        <f>SUM(B12:B16)</f>
        <v>5</v>
      </c>
      <c r="C11" s="64">
        <f>SUM(C12:C16)</f>
        <v>2555</v>
      </c>
      <c r="D11" s="64">
        <f t="shared" si="0"/>
        <v>2550</v>
      </c>
      <c r="E11" s="96">
        <f t="shared" si="1"/>
        <v>51000</v>
      </c>
      <c r="F11" s="104"/>
    </row>
    <row r="12" spans="1:6" s="105" customFormat="1" ht="19.5" customHeight="1">
      <c r="A12" s="103" t="s">
        <v>1213</v>
      </c>
      <c r="B12" s="64">
        <v>5</v>
      </c>
      <c r="C12" s="64"/>
      <c r="D12" s="64">
        <f t="shared" si="0"/>
        <v>-5</v>
      </c>
      <c r="E12" s="96">
        <f t="shared" si="1"/>
        <v>-100</v>
      </c>
      <c r="F12" s="104"/>
    </row>
    <row r="13" spans="1:6" s="105" customFormat="1" ht="19.5" customHeight="1">
      <c r="A13" s="103" t="s">
        <v>1214</v>
      </c>
      <c r="B13" s="64"/>
      <c r="C13" s="64"/>
      <c r="D13" s="64">
        <f t="shared" si="0"/>
        <v>0</v>
      </c>
      <c r="E13" s="96" t="str">
        <f t="shared" si="1"/>
        <v/>
      </c>
      <c r="F13" s="104"/>
    </row>
    <row r="14" spans="1:6" s="105" customFormat="1" ht="19.5" customHeight="1">
      <c r="A14" s="103" t="s">
        <v>1215</v>
      </c>
      <c r="B14" s="64"/>
      <c r="C14" s="64"/>
      <c r="D14" s="64">
        <f t="shared" si="0"/>
        <v>0</v>
      </c>
      <c r="E14" s="96" t="str">
        <f t="shared" si="1"/>
        <v/>
      </c>
      <c r="F14" s="104"/>
    </row>
    <row r="15" spans="1:6" s="105" customFormat="1" ht="19.5" customHeight="1">
      <c r="A15" s="103" t="s">
        <v>1216</v>
      </c>
      <c r="B15" s="64"/>
      <c r="C15" s="64"/>
      <c r="D15" s="64">
        <f t="shared" si="0"/>
        <v>0</v>
      </c>
      <c r="E15" s="96" t="str">
        <f t="shared" si="1"/>
        <v/>
      </c>
      <c r="F15" s="104"/>
    </row>
    <row r="16" spans="1:6" s="105" customFormat="1" ht="19.5" customHeight="1">
      <c r="A16" s="103" t="s">
        <v>1217</v>
      </c>
      <c r="B16" s="64"/>
      <c r="C16" s="64">
        <v>2555</v>
      </c>
      <c r="D16" s="64">
        <f t="shared" si="0"/>
        <v>2555</v>
      </c>
      <c r="E16" s="96" t="str">
        <f t="shared" si="1"/>
        <v/>
      </c>
      <c r="F16" s="104"/>
    </row>
    <row r="17" spans="1:6" s="105" customFormat="1" ht="19.5" customHeight="1">
      <c r="A17" s="103" t="s">
        <v>1218</v>
      </c>
      <c r="B17" s="64">
        <f>SUM(B18)</f>
        <v>0</v>
      </c>
      <c r="C17" s="64">
        <f>SUM(C18)</f>
        <v>0</v>
      </c>
      <c r="D17" s="64">
        <f t="shared" si="0"/>
        <v>0</v>
      </c>
      <c r="E17" s="96" t="str">
        <f t="shared" si="1"/>
        <v/>
      </c>
      <c r="F17" s="104"/>
    </row>
    <row r="18" spans="1:6" s="105" customFormat="1" ht="19.5" customHeight="1">
      <c r="A18" s="103" t="s">
        <v>1219</v>
      </c>
      <c r="B18" s="64"/>
      <c r="C18" s="64"/>
      <c r="D18" s="64">
        <f t="shared" si="0"/>
        <v>0</v>
      </c>
      <c r="E18" s="96" t="str">
        <f t="shared" si="1"/>
        <v/>
      </c>
      <c r="F18" s="104"/>
    </row>
    <row r="19" spans="1:6" s="105" customFormat="1" ht="19.5" customHeight="1">
      <c r="A19" s="103" t="s">
        <v>1220</v>
      </c>
      <c r="B19" s="64">
        <f>SUM(B20)</f>
        <v>0</v>
      </c>
      <c r="C19" s="64">
        <f>SUM(C20)</f>
        <v>0</v>
      </c>
      <c r="D19" s="64">
        <f t="shared" si="0"/>
        <v>0</v>
      </c>
      <c r="E19" s="96" t="str">
        <f t="shared" si="1"/>
        <v/>
      </c>
      <c r="F19" s="104"/>
    </row>
    <row r="20" spans="1:6" s="105" customFormat="1" ht="19.5" customHeight="1">
      <c r="A20" s="103" t="s">
        <v>1221</v>
      </c>
      <c r="B20" s="64"/>
      <c r="C20" s="64"/>
      <c r="D20" s="64">
        <f t="shared" si="0"/>
        <v>0</v>
      </c>
      <c r="E20" s="96" t="str">
        <f t="shared" si="1"/>
        <v/>
      </c>
      <c r="F20" s="104"/>
    </row>
    <row r="21" spans="1:6" s="105" customFormat="1" ht="19.5" customHeight="1">
      <c r="A21" s="103" t="s">
        <v>1222</v>
      </c>
      <c r="B21" s="64"/>
      <c r="C21" s="64"/>
      <c r="D21" s="64">
        <f t="shared" si="0"/>
        <v>0</v>
      </c>
      <c r="E21" s="96" t="str">
        <f t="shared" si="1"/>
        <v/>
      </c>
      <c r="F21" s="104"/>
    </row>
    <row r="22" spans="1:6" s="105" customFormat="1" ht="19.5" customHeight="1">
      <c r="A22" s="103" t="s">
        <v>1223</v>
      </c>
      <c r="B22" s="64">
        <f>B23</f>
        <v>49</v>
      </c>
      <c r="C22" s="64">
        <v>400</v>
      </c>
      <c r="D22" s="64">
        <f t="shared" si="0"/>
        <v>351</v>
      </c>
      <c r="E22" s="96">
        <f t="shared" si="1"/>
        <v>716.32653061224494</v>
      </c>
      <c r="F22" s="104"/>
    </row>
    <row r="23" spans="1:6" s="105" customFormat="1" ht="19.5" customHeight="1">
      <c r="A23" s="103" t="s">
        <v>1224</v>
      </c>
      <c r="B23" s="64">
        <v>49</v>
      </c>
      <c r="C23" s="64"/>
      <c r="D23" s="64">
        <f t="shared" si="0"/>
        <v>-49</v>
      </c>
      <c r="E23" s="96">
        <f t="shared" si="1"/>
        <v>-100</v>
      </c>
      <c r="F23" s="104"/>
    </row>
    <row r="24" spans="1:6" s="105" customFormat="1" ht="19.5" customHeight="1">
      <c r="A24" s="103" t="s">
        <v>1225</v>
      </c>
      <c r="B24" s="64">
        <v>189</v>
      </c>
      <c r="C24" s="64">
        <v>450</v>
      </c>
      <c r="D24" s="64">
        <f t="shared" si="0"/>
        <v>261</v>
      </c>
      <c r="E24" s="96">
        <f t="shared" si="1"/>
        <v>138.0952380952381</v>
      </c>
      <c r="F24" s="104"/>
    </row>
    <row r="25" spans="1:6" s="105" customFormat="1" ht="23.1" customHeight="1">
      <c r="A25" s="103" t="s">
        <v>1288</v>
      </c>
      <c r="B25" s="64">
        <f>SUM(B28,B32,B33,B26)</f>
        <v>2283</v>
      </c>
      <c r="C25" s="64">
        <f>SUM(C28,C32,C33,C26)</f>
        <v>0</v>
      </c>
      <c r="D25" s="64">
        <f t="shared" si="0"/>
        <v>-2283</v>
      </c>
      <c r="E25" s="96">
        <f t="shared" si="1"/>
        <v>-100</v>
      </c>
      <c r="F25" s="104"/>
    </row>
    <row r="26" spans="1:6" s="105" customFormat="1" ht="23.1" customHeight="1">
      <c r="A26" s="103" t="s">
        <v>1291</v>
      </c>
      <c r="B26" s="64">
        <f>B27</f>
        <v>2200</v>
      </c>
      <c r="C26" s="64"/>
      <c r="D26" s="64"/>
      <c r="E26" s="96"/>
      <c r="F26" s="104"/>
    </row>
    <row r="27" spans="1:6" s="105" customFormat="1" ht="23.1" customHeight="1">
      <c r="A27" s="103" t="s">
        <v>1292</v>
      </c>
      <c r="B27" s="64">
        <v>2200</v>
      </c>
      <c r="C27" s="64"/>
      <c r="D27" s="64"/>
      <c r="E27" s="96"/>
      <c r="F27" s="104"/>
    </row>
    <row r="28" spans="1:6" s="105" customFormat="1" ht="23.1" customHeight="1">
      <c r="A28" s="106" t="s">
        <v>1226</v>
      </c>
      <c r="B28" s="64">
        <f>SUM(B29:B31)</f>
        <v>0</v>
      </c>
      <c r="C28" s="64">
        <f>SUM(C29:C31)</f>
        <v>0</v>
      </c>
      <c r="D28" s="64">
        <f t="shared" si="0"/>
        <v>0</v>
      </c>
      <c r="E28" s="96" t="str">
        <f t="shared" si="1"/>
        <v/>
      </c>
      <c r="F28" s="104"/>
    </row>
    <row r="29" spans="1:6" s="105" customFormat="1" ht="23.1" customHeight="1">
      <c r="A29" s="106" t="s">
        <v>1227</v>
      </c>
      <c r="B29" s="64"/>
      <c r="C29" s="64"/>
      <c r="D29" s="64">
        <f t="shared" si="0"/>
        <v>0</v>
      </c>
      <c r="E29" s="96" t="str">
        <f t="shared" si="1"/>
        <v/>
      </c>
      <c r="F29" s="104"/>
    </row>
    <row r="30" spans="1:6" s="105" customFormat="1" ht="23.1" customHeight="1">
      <c r="A30" s="106" t="s">
        <v>1228</v>
      </c>
      <c r="B30" s="64"/>
      <c r="C30" s="64"/>
      <c r="D30" s="64">
        <f t="shared" si="0"/>
        <v>0</v>
      </c>
      <c r="E30" s="96" t="str">
        <f t="shared" si="1"/>
        <v/>
      </c>
      <c r="F30" s="104"/>
    </row>
    <row r="31" spans="1:6" s="105" customFormat="1" ht="23.1" customHeight="1">
      <c r="A31" s="106" t="s">
        <v>1229</v>
      </c>
      <c r="B31" s="64"/>
      <c r="C31" s="64"/>
      <c r="D31" s="64">
        <f t="shared" si="0"/>
        <v>0</v>
      </c>
      <c r="E31" s="96" t="str">
        <f t="shared" si="1"/>
        <v/>
      </c>
      <c r="F31" s="104"/>
    </row>
    <row r="32" spans="1:6" s="105" customFormat="1" ht="23.1" customHeight="1">
      <c r="A32" s="106" t="s">
        <v>1230</v>
      </c>
      <c r="B32" s="64">
        <v>83</v>
      </c>
      <c r="C32" s="64"/>
      <c r="D32" s="64">
        <f t="shared" si="0"/>
        <v>-83</v>
      </c>
      <c r="E32" s="96">
        <f t="shared" si="1"/>
        <v>-100</v>
      </c>
      <c r="F32" s="104"/>
    </row>
    <row r="33" spans="1:6" s="105" customFormat="1" ht="23.1" customHeight="1">
      <c r="A33" s="107" t="s">
        <v>1231</v>
      </c>
      <c r="B33" s="64"/>
      <c r="C33" s="64"/>
      <c r="D33" s="64">
        <f t="shared" si="0"/>
        <v>0</v>
      </c>
      <c r="E33" s="96" t="str">
        <f t="shared" si="1"/>
        <v/>
      </c>
      <c r="F33" s="104"/>
    </row>
    <row r="34" spans="1:6" s="105" customFormat="1" ht="23.1" customHeight="1">
      <c r="A34" s="103" t="s">
        <v>1289</v>
      </c>
      <c r="B34" s="64">
        <f>SUM(B35)</f>
        <v>550</v>
      </c>
      <c r="C34" s="64">
        <f>SUM(C35)</f>
        <v>590</v>
      </c>
      <c r="D34" s="64">
        <f t="shared" si="0"/>
        <v>40</v>
      </c>
      <c r="E34" s="96">
        <f t="shared" si="1"/>
        <v>7.2727272727272725</v>
      </c>
      <c r="F34" s="104"/>
    </row>
    <row r="35" spans="1:6" s="105" customFormat="1" ht="23.1" customHeight="1">
      <c r="A35" s="103" t="s">
        <v>1232</v>
      </c>
      <c r="B35" s="64">
        <f>SUM(B36:B38)</f>
        <v>550</v>
      </c>
      <c r="C35" s="64">
        <f>SUM(C36:C38)</f>
        <v>590</v>
      </c>
      <c r="D35" s="64">
        <f t="shared" si="0"/>
        <v>40</v>
      </c>
      <c r="E35" s="96">
        <f t="shared" si="1"/>
        <v>7.2727272727272725</v>
      </c>
      <c r="F35" s="104"/>
    </row>
    <row r="36" spans="1:6" s="105" customFormat="1" ht="23.1" customHeight="1">
      <c r="A36" s="103" t="s">
        <v>1293</v>
      </c>
      <c r="B36" s="64">
        <v>247</v>
      </c>
      <c r="C36" s="64">
        <v>250</v>
      </c>
      <c r="D36" s="64">
        <f t="shared" si="0"/>
        <v>3</v>
      </c>
      <c r="E36" s="96">
        <f t="shared" si="1"/>
        <v>1.214574898785425</v>
      </c>
      <c r="F36" s="104"/>
    </row>
    <row r="37" spans="1:6" s="105" customFormat="1" ht="23.1" customHeight="1">
      <c r="A37" s="103" t="s">
        <v>1294</v>
      </c>
      <c r="B37" s="64">
        <v>270</v>
      </c>
      <c r="C37" s="64">
        <v>270</v>
      </c>
      <c r="D37" s="64">
        <f t="shared" si="0"/>
        <v>0</v>
      </c>
      <c r="E37" s="96">
        <f t="shared" si="1"/>
        <v>0</v>
      </c>
      <c r="F37" s="104"/>
    </row>
    <row r="38" spans="1:6" s="105" customFormat="1" ht="23.1" customHeight="1">
      <c r="A38" s="103" t="s">
        <v>1295</v>
      </c>
      <c r="B38" s="64">
        <v>33</v>
      </c>
      <c r="C38" s="64">
        <v>70</v>
      </c>
      <c r="D38" s="64">
        <f t="shared" si="0"/>
        <v>37</v>
      </c>
      <c r="E38" s="96">
        <f t="shared" si="1"/>
        <v>112.12121212121211</v>
      </c>
      <c r="F38" s="104"/>
    </row>
    <row r="39" spans="1:6" s="105" customFormat="1" ht="23.1" customHeight="1">
      <c r="A39" s="103" t="s">
        <v>1290</v>
      </c>
      <c r="B39" s="64">
        <f>B40</f>
        <v>2</v>
      </c>
      <c r="C39" s="64">
        <f>C40</f>
        <v>5</v>
      </c>
      <c r="D39" s="64">
        <f t="shared" si="0"/>
        <v>3</v>
      </c>
      <c r="E39" s="96">
        <f t="shared" si="1"/>
        <v>150</v>
      </c>
      <c r="F39" s="104"/>
    </row>
    <row r="40" spans="1:6" s="105" customFormat="1" ht="23.1" customHeight="1">
      <c r="A40" s="103" t="s">
        <v>1233</v>
      </c>
      <c r="B40" s="64">
        <v>2</v>
      </c>
      <c r="C40" s="64">
        <v>5</v>
      </c>
      <c r="D40" s="64">
        <f t="shared" si="0"/>
        <v>3</v>
      </c>
      <c r="E40" s="96">
        <f t="shared" si="1"/>
        <v>150</v>
      </c>
      <c r="F40" s="104"/>
    </row>
  </sheetData>
  <mergeCells count="5">
    <mergeCell ref="A3:A4"/>
    <mergeCell ref="B3:B4"/>
    <mergeCell ref="C3:C4"/>
    <mergeCell ref="D3:E3"/>
    <mergeCell ref="A1:E1"/>
  </mergeCells>
  <phoneticPr fontId="2" type="noConversion"/>
  <dataValidations count="1">
    <dataValidation type="whole" allowBlank="1" showInputMessage="1" showErrorMessage="1" error="请输入整数！" sqref="B5:C9 IZ5:IZ40 SV5:SV40 ACR5:ACR40 AMN5:AMN40 AWJ5:AWJ40 BGF5:BGF40 BQB5:BQB40 BZX5:BZX40 CJT5:CJT40 CTP5:CTP40 DDL5:DDL40 DNH5:DNH40 DXD5:DXD40 EGZ5:EGZ40 EQV5:EQV40 FAR5:FAR40 FKN5:FKN40 FUJ5:FUJ40 GEF5:GEF40 GOB5:GOB40 GXX5:GXX40 HHT5:HHT40 HRP5:HRP40 IBL5:IBL40 ILH5:ILH40 IVD5:IVD40 JEZ5:JEZ40 JOV5:JOV40 JYR5:JYR40 KIN5:KIN40 KSJ5:KSJ40 LCF5:LCF40 LMB5:LMB40 LVX5:LVX40 MFT5:MFT40 MPP5:MPP40 MZL5:MZL40 NJH5:NJH40 NTD5:NTD40 OCZ5:OCZ40 OMV5:OMV40 OWR5:OWR40 PGN5:PGN40 PQJ5:PQJ40 QAF5:QAF40 QKB5:QKB40 QTX5:QTX40 RDT5:RDT40 RNP5:RNP40 RXL5:RXL40 SHH5:SHH40 SRD5:SRD40 TAZ5:TAZ40 TKV5:TKV40 TUR5:TUR40 UEN5:UEN40 UOJ5:UOJ40 UYF5:UYF40 VIB5:VIB40 VRX5:VRX40 WBT5:WBT40 WLP5:WLP40 WVL5:WVL40 D65547:D65576 IZ65547:IZ65576 SV65547:SV65576 ACR65547:ACR65576 AMN65547:AMN65576 AWJ65547:AWJ65576 BGF65547:BGF65576 BQB65547:BQB65576 BZX65547:BZX65576 CJT65547:CJT65576 CTP65547:CTP65576 DDL65547:DDL65576 DNH65547:DNH65576 DXD65547:DXD65576 EGZ65547:EGZ65576 EQV65547:EQV65576 FAR65547:FAR65576 FKN65547:FKN65576 FUJ65547:FUJ65576 GEF65547:GEF65576 GOB65547:GOB65576 GXX65547:GXX65576 HHT65547:HHT65576 HRP65547:HRP65576 IBL65547:IBL65576 ILH65547:ILH65576 IVD65547:IVD65576 JEZ65547:JEZ65576 JOV65547:JOV65576 JYR65547:JYR65576 KIN65547:KIN65576 KSJ65547:KSJ65576 LCF65547:LCF65576 LMB65547:LMB65576 LVX65547:LVX65576 MFT65547:MFT65576 MPP65547:MPP65576 MZL65547:MZL65576 NJH65547:NJH65576 NTD65547:NTD65576 OCZ65547:OCZ65576 OMV65547:OMV65576 OWR65547:OWR65576 PGN65547:PGN65576 PQJ65547:PQJ65576 QAF65547:QAF65576 QKB65547:QKB65576 QTX65547:QTX65576 RDT65547:RDT65576 RNP65547:RNP65576 RXL65547:RXL65576 SHH65547:SHH65576 SRD65547:SRD65576 TAZ65547:TAZ65576 TKV65547:TKV65576 TUR65547:TUR65576 UEN65547:UEN65576 UOJ65547:UOJ65576 UYF65547:UYF65576 VIB65547:VIB65576 VRX65547:VRX65576 WBT65547:WBT65576 WLP65547:WLP65576 WVL65547:WVL65576 D131083:D131112 IZ131083:IZ131112 SV131083:SV131112 ACR131083:ACR131112 AMN131083:AMN131112 AWJ131083:AWJ131112 BGF131083:BGF131112 BQB131083:BQB131112 BZX131083:BZX131112 CJT131083:CJT131112 CTP131083:CTP131112 DDL131083:DDL131112 DNH131083:DNH131112 DXD131083:DXD131112 EGZ131083:EGZ131112 EQV131083:EQV131112 FAR131083:FAR131112 FKN131083:FKN131112 FUJ131083:FUJ131112 GEF131083:GEF131112 GOB131083:GOB131112 GXX131083:GXX131112 HHT131083:HHT131112 HRP131083:HRP131112 IBL131083:IBL131112 ILH131083:ILH131112 IVD131083:IVD131112 JEZ131083:JEZ131112 JOV131083:JOV131112 JYR131083:JYR131112 KIN131083:KIN131112 KSJ131083:KSJ131112 LCF131083:LCF131112 LMB131083:LMB131112 LVX131083:LVX131112 MFT131083:MFT131112 MPP131083:MPP131112 MZL131083:MZL131112 NJH131083:NJH131112 NTD131083:NTD131112 OCZ131083:OCZ131112 OMV131083:OMV131112 OWR131083:OWR131112 PGN131083:PGN131112 PQJ131083:PQJ131112 QAF131083:QAF131112 QKB131083:QKB131112 QTX131083:QTX131112 RDT131083:RDT131112 RNP131083:RNP131112 RXL131083:RXL131112 SHH131083:SHH131112 SRD131083:SRD131112 TAZ131083:TAZ131112 TKV131083:TKV131112 TUR131083:TUR131112 UEN131083:UEN131112 UOJ131083:UOJ131112 UYF131083:UYF131112 VIB131083:VIB131112 VRX131083:VRX131112 WBT131083:WBT131112 WLP131083:WLP131112 WVL131083:WVL131112 D196619:D196648 IZ196619:IZ196648 SV196619:SV196648 ACR196619:ACR196648 AMN196619:AMN196648 AWJ196619:AWJ196648 BGF196619:BGF196648 BQB196619:BQB196648 BZX196619:BZX196648 CJT196619:CJT196648 CTP196619:CTP196648 DDL196619:DDL196648 DNH196619:DNH196648 DXD196619:DXD196648 EGZ196619:EGZ196648 EQV196619:EQV196648 FAR196619:FAR196648 FKN196619:FKN196648 FUJ196619:FUJ196648 GEF196619:GEF196648 GOB196619:GOB196648 GXX196619:GXX196648 HHT196619:HHT196648 HRP196619:HRP196648 IBL196619:IBL196648 ILH196619:ILH196648 IVD196619:IVD196648 JEZ196619:JEZ196648 JOV196619:JOV196648 JYR196619:JYR196648 KIN196619:KIN196648 KSJ196619:KSJ196648 LCF196619:LCF196648 LMB196619:LMB196648 LVX196619:LVX196648 MFT196619:MFT196648 MPP196619:MPP196648 MZL196619:MZL196648 NJH196619:NJH196648 NTD196619:NTD196648 OCZ196619:OCZ196648 OMV196619:OMV196648 OWR196619:OWR196648 PGN196619:PGN196648 PQJ196619:PQJ196648 QAF196619:QAF196648 QKB196619:QKB196648 QTX196619:QTX196648 RDT196619:RDT196648 RNP196619:RNP196648 RXL196619:RXL196648 SHH196619:SHH196648 SRD196619:SRD196648 TAZ196619:TAZ196648 TKV196619:TKV196648 TUR196619:TUR196648 UEN196619:UEN196648 UOJ196619:UOJ196648 UYF196619:UYF196648 VIB196619:VIB196648 VRX196619:VRX196648 WBT196619:WBT196648 WLP196619:WLP196648 WVL196619:WVL196648 D262155:D262184 IZ262155:IZ262184 SV262155:SV262184 ACR262155:ACR262184 AMN262155:AMN262184 AWJ262155:AWJ262184 BGF262155:BGF262184 BQB262155:BQB262184 BZX262155:BZX262184 CJT262155:CJT262184 CTP262155:CTP262184 DDL262155:DDL262184 DNH262155:DNH262184 DXD262155:DXD262184 EGZ262155:EGZ262184 EQV262155:EQV262184 FAR262155:FAR262184 FKN262155:FKN262184 FUJ262155:FUJ262184 GEF262155:GEF262184 GOB262155:GOB262184 GXX262155:GXX262184 HHT262155:HHT262184 HRP262155:HRP262184 IBL262155:IBL262184 ILH262155:ILH262184 IVD262155:IVD262184 JEZ262155:JEZ262184 JOV262155:JOV262184 JYR262155:JYR262184 KIN262155:KIN262184 KSJ262155:KSJ262184 LCF262155:LCF262184 LMB262155:LMB262184 LVX262155:LVX262184 MFT262155:MFT262184 MPP262155:MPP262184 MZL262155:MZL262184 NJH262155:NJH262184 NTD262155:NTD262184 OCZ262155:OCZ262184 OMV262155:OMV262184 OWR262155:OWR262184 PGN262155:PGN262184 PQJ262155:PQJ262184 QAF262155:QAF262184 QKB262155:QKB262184 QTX262155:QTX262184 RDT262155:RDT262184 RNP262155:RNP262184 RXL262155:RXL262184 SHH262155:SHH262184 SRD262155:SRD262184 TAZ262155:TAZ262184 TKV262155:TKV262184 TUR262155:TUR262184 UEN262155:UEN262184 UOJ262155:UOJ262184 UYF262155:UYF262184 VIB262155:VIB262184 VRX262155:VRX262184 WBT262155:WBT262184 WLP262155:WLP262184 WVL262155:WVL262184 D327691:D327720 IZ327691:IZ327720 SV327691:SV327720 ACR327691:ACR327720 AMN327691:AMN327720 AWJ327691:AWJ327720 BGF327691:BGF327720 BQB327691:BQB327720 BZX327691:BZX327720 CJT327691:CJT327720 CTP327691:CTP327720 DDL327691:DDL327720 DNH327691:DNH327720 DXD327691:DXD327720 EGZ327691:EGZ327720 EQV327691:EQV327720 FAR327691:FAR327720 FKN327691:FKN327720 FUJ327691:FUJ327720 GEF327691:GEF327720 GOB327691:GOB327720 GXX327691:GXX327720 HHT327691:HHT327720 HRP327691:HRP327720 IBL327691:IBL327720 ILH327691:ILH327720 IVD327691:IVD327720 JEZ327691:JEZ327720 JOV327691:JOV327720 JYR327691:JYR327720 KIN327691:KIN327720 KSJ327691:KSJ327720 LCF327691:LCF327720 LMB327691:LMB327720 LVX327691:LVX327720 MFT327691:MFT327720 MPP327691:MPP327720 MZL327691:MZL327720 NJH327691:NJH327720 NTD327691:NTD327720 OCZ327691:OCZ327720 OMV327691:OMV327720 OWR327691:OWR327720 PGN327691:PGN327720 PQJ327691:PQJ327720 QAF327691:QAF327720 QKB327691:QKB327720 QTX327691:QTX327720 RDT327691:RDT327720 RNP327691:RNP327720 RXL327691:RXL327720 SHH327691:SHH327720 SRD327691:SRD327720 TAZ327691:TAZ327720 TKV327691:TKV327720 TUR327691:TUR327720 UEN327691:UEN327720 UOJ327691:UOJ327720 UYF327691:UYF327720 VIB327691:VIB327720 VRX327691:VRX327720 WBT327691:WBT327720 WLP327691:WLP327720 WVL327691:WVL327720 D393227:D393256 IZ393227:IZ393256 SV393227:SV393256 ACR393227:ACR393256 AMN393227:AMN393256 AWJ393227:AWJ393256 BGF393227:BGF393256 BQB393227:BQB393256 BZX393227:BZX393256 CJT393227:CJT393256 CTP393227:CTP393256 DDL393227:DDL393256 DNH393227:DNH393256 DXD393227:DXD393256 EGZ393227:EGZ393256 EQV393227:EQV393256 FAR393227:FAR393256 FKN393227:FKN393256 FUJ393227:FUJ393256 GEF393227:GEF393256 GOB393227:GOB393256 GXX393227:GXX393256 HHT393227:HHT393256 HRP393227:HRP393256 IBL393227:IBL393256 ILH393227:ILH393256 IVD393227:IVD393256 JEZ393227:JEZ393256 JOV393227:JOV393256 JYR393227:JYR393256 KIN393227:KIN393256 KSJ393227:KSJ393256 LCF393227:LCF393256 LMB393227:LMB393256 LVX393227:LVX393256 MFT393227:MFT393256 MPP393227:MPP393256 MZL393227:MZL393256 NJH393227:NJH393256 NTD393227:NTD393256 OCZ393227:OCZ393256 OMV393227:OMV393256 OWR393227:OWR393256 PGN393227:PGN393256 PQJ393227:PQJ393256 QAF393227:QAF393256 QKB393227:QKB393256 QTX393227:QTX393256 RDT393227:RDT393256 RNP393227:RNP393256 RXL393227:RXL393256 SHH393227:SHH393256 SRD393227:SRD393256 TAZ393227:TAZ393256 TKV393227:TKV393256 TUR393227:TUR393256 UEN393227:UEN393256 UOJ393227:UOJ393256 UYF393227:UYF393256 VIB393227:VIB393256 VRX393227:VRX393256 WBT393227:WBT393256 WLP393227:WLP393256 WVL393227:WVL393256 D458763:D458792 IZ458763:IZ458792 SV458763:SV458792 ACR458763:ACR458792 AMN458763:AMN458792 AWJ458763:AWJ458792 BGF458763:BGF458792 BQB458763:BQB458792 BZX458763:BZX458792 CJT458763:CJT458792 CTP458763:CTP458792 DDL458763:DDL458792 DNH458763:DNH458792 DXD458763:DXD458792 EGZ458763:EGZ458792 EQV458763:EQV458792 FAR458763:FAR458792 FKN458763:FKN458792 FUJ458763:FUJ458792 GEF458763:GEF458792 GOB458763:GOB458792 GXX458763:GXX458792 HHT458763:HHT458792 HRP458763:HRP458792 IBL458763:IBL458792 ILH458763:ILH458792 IVD458763:IVD458792 JEZ458763:JEZ458792 JOV458763:JOV458792 JYR458763:JYR458792 KIN458763:KIN458792 KSJ458763:KSJ458792 LCF458763:LCF458792 LMB458763:LMB458792 LVX458763:LVX458792 MFT458763:MFT458792 MPP458763:MPP458792 MZL458763:MZL458792 NJH458763:NJH458792 NTD458763:NTD458792 OCZ458763:OCZ458792 OMV458763:OMV458792 OWR458763:OWR458792 PGN458763:PGN458792 PQJ458763:PQJ458792 QAF458763:QAF458792 QKB458763:QKB458792 QTX458763:QTX458792 RDT458763:RDT458792 RNP458763:RNP458792 RXL458763:RXL458792 SHH458763:SHH458792 SRD458763:SRD458792 TAZ458763:TAZ458792 TKV458763:TKV458792 TUR458763:TUR458792 UEN458763:UEN458792 UOJ458763:UOJ458792 UYF458763:UYF458792 VIB458763:VIB458792 VRX458763:VRX458792 WBT458763:WBT458792 WLP458763:WLP458792 WVL458763:WVL458792 D524299:D524328 IZ524299:IZ524328 SV524299:SV524328 ACR524299:ACR524328 AMN524299:AMN524328 AWJ524299:AWJ524328 BGF524299:BGF524328 BQB524299:BQB524328 BZX524299:BZX524328 CJT524299:CJT524328 CTP524299:CTP524328 DDL524299:DDL524328 DNH524299:DNH524328 DXD524299:DXD524328 EGZ524299:EGZ524328 EQV524299:EQV524328 FAR524299:FAR524328 FKN524299:FKN524328 FUJ524299:FUJ524328 GEF524299:GEF524328 GOB524299:GOB524328 GXX524299:GXX524328 HHT524299:HHT524328 HRP524299:HRP524328 IBL524299:IBL524328 ILH524299:ILH524328 IVD524299:IVD524328 JEZ524299:JEZ524328 JOV524299:JOV524328 JYR524299:JYR524328 KIN524299:KIN524328 KSJ524299:KSJ524328 LCF524299:LCF524328 LMB524299:LMB524328 LVX524299:LVX524328 MFT524299:MFT524328 MPP524299:MPP524328 MZL524299:MZL524328 NJH524299:NJH524328 NTD524299:NTD524328 OCZ524299:OCZ524328 OMV524299:OMV524328 OWR524299:OWR524328 PGN524299:PGN524328 PQJ524299:PQJ524328 QAF524299:QAF524328 QKB524299:QKB524328 QTX524299:QTX524328 RDT524299:RDT524328 RNP524299:RNP524328 RXL524299:RXL524328 SHH524299:SHH524328 SRD524299:SRD524328 TAZ524299:TAZ524328 TKV524299:TKV524328 TUR524299:TUR524328 UEN524299:UEN524328 UOJ524299:UOJ524328 UYF524299:UYF524328 VIB524299:VIB524328 VRX524299:VRX524328 WBT524299:WBT524328 WLP524299:WLP524328 WVL524299:WVL524328 D589835:D589864 IZ589835:IZ589864 SV589835:SV589864 ACR589835:ACR589864 AMN589835:AMN589864 AWJ589835:AWJ589864 BGF589835:BGF589864 BQB589835:BQB589864 BZX589835:BZX589864 CJT589835:CJT589864 CTP589835:CTP589864 DDL589835:DDL589864 DNH589835:DNH589864 DXD589835:DXD589864 EGZ589835:EGZ589864 EQV589835:EQV589864 FAR589835:FAR589864 FKN589835:FKN589864 FUJ589835:FUJ589864 GEF589835:GEF589864 GOB589835:GOB589864 GXX589835:GXX589864 HHT589835:HHT589864 HRP589835:HRP589864 IBL589835:IBL589864 ILH589835:ILH589864 IVD589835:IVD589864 JEZ589835:JEZ589864 JOV589835:JOV589864 JYR589835:JYR589864 KIN589835:KIN589864 KSJ589835:KSJ589864 LCF589835:LCF589864 LMB589835:LMB589864 LVX589835:LVX589864 MFT589835:MFT589864 MPP589835:MPP589864 MZL589835:MZL589864 NJH589835:NJH589864 NTD589835:NTD589864 OCZ589835:OCZ589864 OMV589835:OMV589864 OWR589835:OWR589864 PGN589835:PGN589864 PQJ589835:PQJ589864 QAF589835:QAF589864 QKB589835:QKB589864 QTX589835:QTX589864 RDT589835:RDT589864 RNP589835:RNP589864 RXL589835:RXL589864 SHH589835:SHH589864 SRD589835:SRD589864 TAZ589835:TAZ589864 TKV589835:TKV589864 TUR589835:TUR589864 UEN589835:UEN589864 UOJ589835:UOJ589864 UYF589835:UYF589864 VIB589835:VIB589864 VRX589835:VRX589864 WBT589835:WBT589864 WLP589835:WLP589864 WVL589835:WVL589864 D655371:D655400 IZ655371:IZ655400 SV655371:SV655400 ACR655371:ACR655400 AMN655371:AMN655400 AWJ655371:AWJ655400 BGF655371:BGF655400 BQB655371:BQB655400 BZX655371:BZX655400 CJT655371:CJT655400 CTP655371:CTP655400 DDL655371:DDL655400 DNH655371:DNH655400 DXD655371:DXD655400 EGZ655371:EGZ655400 EQV655371:EQV655400 FAR655371:FAR655400 FKN655371:FKN655400 FUJ655371:FUJ655400 GEF655371:GEF655400 GOB655371:GOB655400 GXX655371:GXX655400 HHT655371:HHT655400 HRP655371:HRP655400 IBL655371:IBL655400 ILH655371:ILH655400 IVD655371:IVD655400 JEZ655371:JEZ655400 JOV655371:JOV655400 JYR655371:JYR655400 KIN655371:KIN655400 KSJ655371:KSJ655400 LCF655371:LCF655400 LMB655371:LMB655400 LVX655371:LVX655400 MFT655371:MFT655400 MPP655371:MPP655400 MZL655371:MZL655400 NJH655371:NJH655400 NTD655371:NTD655400 OCZ655371:OCZ655400 OMV655371:OMV655400 OWR655371:OWR655400 PGN655371:PGN655400 PQJ655371:PQJ655400 QAF655371:QAF655400 QKB655371:QKB655400 QTX655371:QTX655400 RDT655371:RDT655400 RNP655371:RNP655400 RXL655371:RXL655400 SHH655371:SHH655400 SRD655371:SRD655400 TAZ655371:TAZ655400 TKV655371:TKV655400 TUR655371:TUR655400 UEN655371:UEN655400 UOJ655371:UOJ655400 UYF655371:UYF655400 VIB655371:VIB655400 VRX655371:VRX655400 WBT655371:WBT655400 WLP655371:WLP655400 WVL655371:WVL655400 D720907:D720936 IZ720907:IZ720936 SV720907:SV720936 ACR720907:ACR720936 AMN720907:AMN720936 AWJ720907:AWJ720936 BGF720907:BGF720936 BQB720907:BQB720936 BZX720907:BZX720936 CJT720907:CJT720936 CTP720907:CTP720936 DDL720907:DDL720936 DNH720907:DNH720936 DXD720907:DXD720936 EGZ720907:EGZ720936 EQV720907:EQV720936 FAR720907:FAR720936 FKN720907:FKN720936 FUJ720907:FUJ720936 GEF720907:GEF720936 GOB720907:GOB720936 GXX720907:GXX720936 HHT720907:HHT720936 HRP720907:HRP720936 IBL720907:IBL720936 ILH720907:ILH720936 IVD720907:IVD720936 JEZ720907:JEZ720936 JOV720907:JOV720936 JYR720907:JYR720936 KIN720907:KIN720936 KSJ720907:KSJ720936 LCF720907:LCF720936 LMB720907:LMB720936 LVX720907:LVX720936 MFT720907:MFT720936 MPP720907:MPP720936 MZL720907:MZL720936 NJH720907:NJH720936 NTD720907:NTD720936 OCZ720907:OCZ720936 OMV720907:OMV720936 OWR720907:OWR720936 PGN720907:PGN720936 PQJ720907:PQJ720936 QAF720907:QAF720936 QKB720907:QKB720936 QTX720907:QTX720936 RDT720907:RDT720936 RNP720907:RNP720936 RXL720907:RXL720936 SHH720907:SHH720936 SRD720907:SRD720936 TAZ720907:TAZ720936 TKV720907:TKV720936 TUR720907:TUR720936 UEN720907:UEN720936 UOJ720907:UOJ720936 UYF720907:UYF720936 VIB720907:VIB720936 VRX720907:VRX720936 WBT720907:WBT720936 WLP720907:WLP720936 WVL720907:WVL720936 D786443:D786472 IZ786443:IZ786472 SV786443:SV786472 ACR786443:ACR786472 AMN786443:AMN786472 AWJ786443:AWJ786472 BGF786443:BGF786472 BQB786443:BQB786472 BZX786443:BZX786472 CJT786443:CJT786472 CTP786443:CTP786472 DDL786443:DDL786472 DNH786443:DNH786472 DXD786443:DXD786472 EGZ786443:EGZ786472 EQV786443:EQV786472 FAR786443:FAR786472 FKN786443:FKN786472 FUJ786443:FUJ786472 GEF786443:GEF786472 GOB786443:GOB786472 GXX786443:GXX786472 HHT786443:HHT786472 HRP786443:HRP786472 IBL786443:IBL786472 ILH786443:ILH786472 IVD786443:IVD786472 JEZ786443:JEZ786472 JOV786443:JOV786472 JYR786443:JYR786472 KIN786443:KIN786472 KSJ786443:KSJ786472 LCF786443:LCF786472 LMB786443:LMB786472 LVX786443:LVX786472 MFT786443:MFT786472 MPP786443:MPP786472 MZL786443:MZL786472 NJH786443:NJH786472 NTD786443:NTD786472 OCZ786443:OCZ786472 OMV786443:OMV786472 OWR786443:OWR786472 PGN786443:PGN786472 PQJ786443:PQJ786472 QAF786443:QAF786472 QKB786443:QKB786472 QTX786443:QTX786472 RDT786443:RDT786472 RNP786443:RNP786472 RXL786443:RXL786472 SHH786443:SHH786472 SRD786443:SRD786472 TAZ786443:TAZ786472 TKV786443:TKV786472 TUR786443:TUR786472 UEN786443:UEN786472 UOJ786443:UOJ786472 UYF786443:UYF786472 VIB786443:VIB786472 VRX786443:VRX786472 WBT786443:WBT786472 WLP786443:WLP786472 WVL786443:WVL786472 D851979:D852008 IZ851979:IZ852008 SV851979:SV852008 ACR851979:ACR852008 AMN851979:AMN852008 AWJ851979:AWJ852008 BGF851979:BGF852008 BQB851979:BQB852008 BZX851979:BZX852008 CJT851979:CJT852008 CTP851979:CTP852008 DDL851979:DDL852008 DNH851979:DNH852008 DXD851979:DXD852008 EGZ851979:EGZ852008 EQV851979:EQV852008 FAR851979:FAR852008 FKN851979:FKN852008 FUJ851979:FUJ852008 GEF851979:GEF852008 GOB851979:GOB852008 GXX851979:GXX852008 HHT851979:HHT852008 HRP851979:HRP852008 IBL851979:IBL852008 ILH851979:ILH852008 IVD851979:IVD852008 JEZ851979:JEZ852008 JOV851979:JOV852008 JYR851979:JYR852008 KIN851979:KIN852008 KSJ851979:KSJ852008 LCF851979:LCF852008 LMB851979:LMB852008 LVX851979:LVX852008 MFT851979:MFT852008 MPP851979:MPP852008 MZL851979:MZL852008 NJH851979:NJH852008 NTD851979:NTD852008 OCZ851979:OCZ852008 OMV851979:OMV852008 OWR851979:OWR852008 PGN851979:PGN852008 PQJ851979:PQJ852008 QAF851979:QAF852008 QKB851979:QKB852008 QTX851979:QTX852008 RDT851979:RDT852008 RNP851979:RNP852008 RXL851979:RXL852008 SHH851979:SHH852008 SRD851979:SRD852008 TAZ851979:TAZ852008 TKV851979:TKV852008 TUR851979:TUR852008 UEN851979:UEN852008 UOJ851979:UOJ852008 UYF851979:UYF852008 VIB851979:VIB852008 VRX851979:VRX852008 WBT851979:WBT852008 WLP851979:WLP852008 WVL851979:WVL852008 D917515:D917544 IZ917515:IZ917544 SV917515:SV917544 ACR917515:ACR917544 AMN917515:AMN917544 AWJ917515:AWJ917544 BGF917515:BGF917544 BQB917515:BQB917544 BZX917515:BZX917544 CJT917515:CJT917544 CTP917515:CTP917544 DDL917515:DDL917544 DNH917515:DNH917544 DXD917515:DXD917544 EGZ917515:EGZ917544 EQV917515:EQV917544 FAR917515:FAR917544 FKN917515:FKN917544 FUJ917515:FUJ917544 GEF917515:GEF917544 GOB917515:GOB917544 GXX917515:GXX917544 HHT917515:HHT917544 HRP917515:HRP917544 IBL917515:IBL917544 ILH917515:ILH917544 IVD917515:IVD917544 JEZ917515:JEZ917544 JOV917515:JOV917544 JYR917515:JYR917544 KIN917515:KIN917544 KSJ917515:KSJ917544 LCF917515:LCF917544 LMB917515:LMB917544 LVX917515:LVX917544 MFT917515:MFT917544 MPP917515:MPP917544 MZL917515:MZL917544 NJH917515:NJH917544 NTD917515:NTD917544 OCZ917515:OCZ917544 OMV917515:OMV917544 OWR917515:OWR917544 PGN917515:PGN917544 PQJ917515:PQJ917544 QAF917515:QAF917544 QKB917515:QKB917544 QTX917515:QTX917544 RDT917515:RDT917544 RNP917515:RNP917544 RXL917515:RXL917544 SHH917515:SHH917544 SRD917515:SRD917544 TAZ917515:TAZ917544 TKV917515:TKV917544 TUR917515:TUR917544 UEN917515:UEN917544 UOJ917515:UOJ917544 UYF917515:UYF917544 VIB917515:VIB917544 VRX917515:VRX917544 WBT917515:WBT917544 WLP917515:WLP917544 WVL917515:WVL917544 D983051:D983080 IZ983051:IZ983080 SV983051:SV983080 ACR983051:ACR983080 AMN983051:AMN983080 AWJ983051:AWJ983080 BGF983051:BGF983080 BQB983051:BQB983080 BZX983051:BZX983080 CJT983051:CJT983080 CTP983051:CTP983080 DDL983051:DDL983080 DNH983051:DNH983080 DXD983051:DXD983080 EGZ983051:EGZ983080 EQV983051:EQV983080 FAR983051:FAR983080 FKN983051:FKN983080 FUJ983051:FUJ983080 GEF983051:GEF983080 GOB983051:GOB983080 GXX983051:GXX983080 HHT983051:HHT983080 HRP983051:HRP983080 IBL983051:IBL983080 ILH983051:ILH983080 IVD983051:IVD983080 JEZ983051:JEZ983080 JOV983051:JOV983080 JYR983051:JYR983080 KIN983051:KIN983080 KSJ983051:KSJ983080 LCF983051:LCF983080 LMB983051:LMB983080 LVX983051:LVX983080 MFT983051:MFT983080 MPP983051:MPP983080 MZL983051:MZL983080 NJH983051:NJH983080 NTD983051:NTD983080 OCZ983051:OCZ983080 OMV983051:OMV983080 OWR983051:OWR983080 PGN983051:PGN983080 PQJ983051:PQJ983080 QAF983051:QAF983080 QKB983051:QKB983080 QTX983051:QTX983080 RDT983051:RDT983080 RNP983051:RNP983080 RXL983051:RXL983080 SHH983051:SHH983080 SRD983051:SRD983080 TAZ983051:TAZ983080 TKV983051:TKV983080 TUR983051:TUR983080 UEN983051:UEN983080 UOJ983051:UOJ983080 UYF983051:UYF983080 VIB983051:VIB983080 VRX983051:VRX983080 WBT983051:WBT983080 WLP983051:WLP983080 WVL983051:WVL983080 WVJ983051:WVK983053 IX5:IY9 ST5:SU9 ACP5:ACQ9 AML5:AMM9 AWH5:AWI9 BGD5:BGE9 BPZ5:BQA9 BZV5:BZW9 CJR5:CJS9 CTN5:CTO9 DDJ5:DDK9 DNF5:DNG9 DXB5:DXC9 EGX5:EGY9 EQT5:EQU9 FAP5:FAQ9 FKL5:FKM9 FUH5:FUI9 GED5:GEE9 GNZ5:GOA9 GXV5:GXW9 HHR5:HHS9 HRN5:HRO9 IBJ5:IBK9 ILF5:ILG9 IVB5:IVC9 JEX5:JEY9 JOT5:JOU9 JYP5:JYQ9 KIL5:KIM9 KSH5:KSI9 LCD5:LCE9 LLZ5:LMA9 LVV5:LVW9 MFR5:MFS9 MPN5:MPO9 MZJ5:MZK9 NJF5:NJG9 NTB5:NTC9 OCX5:OCY9 OMT5:OMU9 OWP5:OWQ9 PGL5:PGM9 PQH5:PQI9 QAD5:QAE9 QJZ5:QKA9 QTV5:QTW9 RDR5:RDS9 RNN5:RNO9 RXJ5:RXK9 SHF5:SHG9 SRB5:SRC9 TAX5:TAY9 TKT5:TKU9 TUP5:TUQ9 UEL5:UEM9 UOH5:UOI9 UYD5:UYE9 VHZ5:VIA9 VRV5:VRW9 WBR5:WBS9 WLN5:WLO9 WVJ5:WVK9 B65547:C65549 IX65547:IY65549 ST65547:SU65549 ACP65547:ACQ65549 AML65547:AMM65549 AWH65547:AWI65549 BGD65547:BGE65549 BPZ65547:BQA65549 BZV65547:BZW65549 CJR65547:CJS65549 CTN65547:CTO65549 DDJ65547:DDK65549 DNF65547:DNG65549 DXB65547:DXC65549 EGX65547:EGY65549 EQT65547:EQU65549 FAP65547:FAQ65549 FKL65547:FKM65549 FUH65547:FUI65549 GED65547:GEE65549 GNZ65547:GOA65549 GXV65547:GXW65549 HHR65547:HHS65549 HRN65547:HRO65549 IBJ65547:IBK65549 ILF65547:ILG65549 IVB65547:IVC65549 JEX65547:JEY65549 JOT65547:JOU65549 JYP65547:JYQ65549 KIL65547:KIM65549 KSH65547:KSI65549 LCD65547:LCE65549 LLZ65547:LMA65549 LVV65547:LVW65549 MFR65547:MFS65549 MPN65547:MPO65549 MZJ65547:MZK65549 NJF65547:NJG65549 NTB65547:NTC65549 OCX65547:OCY65549 OMT65547:OMU65549 OWP65547:OWQ65549 PGL65547:PGM65549 PQH65547:PQI65549 QAD65547:QAE65549 QJZ65547:QKA65549 QTV65547:QTW65549 RDR65547:RDS65549 RNN65547:RNO65549 RXJ65547:RXK65549 SHF65547:SHG65549 SRB65547:SRC65549 TAX65547:TAY65549 TKT65547:TKU65549 TUP65547:TUQ65549 UEL65547:UEM65549 UOH65547:UOI65549 UYD65547:UYE65549 VHZ65547:VIA65549 VRV65547:VRW65549 WBR65547:WBS65549 WLN65547:WLO65549 WVJ65547:WVK65549 B131083:C131085 IX131083:IY131085 ST131083:SU131085 ACP131083:ACQ131085 AML131083:AMM131085 AWH131083:AWI131085 BGD131083:BGE131085 BPZ131083:BQA131085 BZV131083:BZW131085 CJR131083:CJS131085 CTN131083:CTO131085 DDJ131083:DDK131085 DNF131083:DNG131085 DXB131083:DXC131085 EGX131083:EGY131085 EQT131083:EQU131085 FAP131083:FAQ131085 FKL131083:FKM131085 FUH131083:FUI131085 GED131083:GEE131085 GNZ131083:GOA131085 GXV131083:GXW131085 HHR131083:HHS131085 HRN131083:HRO131085 IBJ131083:IBK131085 ILF131083:ILG131085 IVB131083:IVC131085 JEX131083:JEY131085 JOT131083:JOU131085 JYP131083:JYQ131085 KIL131083:KIM131085 KSH131083:KSI131085 LCD131083:LCE131085 LLZ131083:LMA131085 LVV131083:LVW131085 MFR131083:MFS131085 MPN131083:MPO131085 MZJ131083:MZK131085 NJF131083:NJG131085 NTB131083:NTC131085 OCX131083:OCY131085 OMT131083:OMU131085 OWP131083:OWQ131085 PGL131083:PGM131085 PQH131083:PQI131085 QAD131083:QAE131085 QJZ131083:QKA131085 QTV131083:QTW131085 RDR131083:RDS131085 RNN131083:RNO131085 RXJ131083:RXK131085 SHF131083:SHG131085 SRB131083:SRC131085 TAX131083:TAY131085 TKT131083:TKU131085 TUP131083:TUQ131085 UEL131083:UEM131085 UOH131083:UOI131085 UYD131083:UYE131085 VHZ131083:VIA131085 VRV131083:VRW131085 WBR131083:WBS131085 WLN131083:WLO131085 WVJ131083:WVK131085 B196619:C196621 IX196619:IY196621 ST196619:SU196621 ACP196619:ACQ196621 AML196619:AMM196621 AWH196619:AWI196621 BGD196619:BGE196621 BPZ196619:BQA196621 BZV196619:BZW196621 CJR196619:CJS196621 CTN196619:CTO196621 DDJ196619:DDK196621 DNF196619:DNG196621 DXB196619:DXC196621 EGX196619:EGY196621 EQT196619:EQU196621 FAP196619:FAQ196621 FKL196619:FKM196621 FUH196619:FUI196621 GED196619:GEE196621 GNZ196619:GOA196621 GXV196619:GXW196621 HHR196619:HHS196621 HRN196619:HRO196621 IBJ196619:IBK196621 ILF196619:ILG196621 IVB196619:IVC196621 JEX196619:JEY196621 JOT196619:JOU196621 JYP196619:JYQ196621 KIL196619:KIM196621 KSH196619:KSI196621 LCD196619:LCE196621 LLZ196619:LMA196621 LVV196619:LVW196621 MFR196619:MFS196621 MPN196619:MPO196621 MZJ196619:MZK196621 NJF196619:NJG196621 NTB196619:NTC196621 OCX196619:OCY196621 OMT196619:OMU196621 OWP196619:OWQ196621 PGL196619:PGM196621 PQH196619:PQI196621 QAD196619:QAE196621 QJZ196619:QKA196621 QTV196619:QTW196621 RDR196619:RDS196621 RNN196619:RNO196621 RXJ196619:RXK196621 SHF196619:SHG196621 SRB196619:SRC196621 TAX196619:TAY196621 TKT196619:TKU196621 TUP196619:TUQ196621 UEL196619:UEM196621 UOH196619:UOI196621 UYD196619:UYE196621 VHZ196619:VIA196621 VRV196619:VRW196621 WBR196619:WBS196621 WLN196619:WLO196621 WVJ196619:WVK196621 B262155:C262157 IX262155:IY262157 ST262155:SU262157 ACP262155:ACQ262157 AML262155:AMM262157 AWH262155:AWI262157 BGD262155:BGE262157 BPZ262155:BQA262157 BZV262155:BZW262157 CJR262155:CJS262157 CTN262155:CTO262157 DDJ262155:DDK262157 DNF262155:DNG262157 DXB262155:DXC262157 EGX262155:EGY262157 EQT262155:EQU262157 FAP262155:FAQ262157 FKL262155:FKM262157 FUH262155:FUI262157 GED262155:GEE262157 GNZ262155:GOA262157 GXV262155:GXW262157 HHR262155:HHS262157 HRN262155:HRO262157 IBJ262155:IBK262157 ILF262155:ILG262157 IVB262155:IVC262157 JEX262155:JEY262157 JOT262155:JOU262157 JYP262155:JYQ262157 KIL262155:KIM262157 KSH262155:KSI262157 LCD262155:LCE262157 LLZ262155:LMA262157 LVV262155:LVW262157 MFR262155:MFS262157 MPN262155:MPO262157 MZJ262155:MZK262157 NJF262155:NJG262157 NTB262155:NTC262157 OCX262155:OCY262157 OMT262155:OMU262157 OWP262155:OWQ262157 PGL262155:PGM262157 PQH262155:PQI262157 QAD262155:QAE262157 QJZ262155:QKA262157 QTV262155:QTW262157 RDR262155:RDS262157 RNN262155:RNO262157 RXJ262155:RXK262157 SHF262155:SHG262157 SRB262155:SRC262157 TAX262155:TAY262157 TKT262155:TKU262157 TUP262155:TUQ262157 UEL262155:UEM262157 UOH262155:UOI262157 UYD262155:UYE262157 VHZ262155:VIA262157 VRV262155:VRW262157 WBR262155:WBS262157 WLN262155:WLO262157 WVJ262155:WVK262157 B327691:C327693 IX327691:IY327693 ST327691:SU327693 ACP327691:ACQ327693 AML327691:AMM327693 AWH327691:AWI327693 BGD327691:BGE327693 BPZ327691:BQA327693 BZV327691:BZW327693 CJR327691:CJS327693 CTN327691:CTO327693 DDJ327691:DDK327693 DNF327691:DNG327693 DXB327691:DXC327693 EGX327691:EGY327693 EQT327691:EQU327693 FAP327691:FAQ327693 FKL327691:FKM327693 FUH327691:FUI327693 GED327691:GEE327693 GNZ327691:GOA327693 GXV327691:GXW327693 HHR327691:HHS327693 HRN327691:HRO327693 IBJ327691:IBK327693 ILF327691:ILG327693 IVB327691:IVC327693 JEX327691:JEY327693 JOT327691:JOU327693 JYP327691:JYQ327693 KIL327691:KIM327693 KSH327691:KSI327693 LCD327691:LCE327693 LLZ327691:LMA327693 LVV327691:LVW327693 MFR327691:MFS327693 MPN327691:MPO327693 MZJ327691:MZK327693 NJF327691:NJG327693 NTB327691:NTC327693 OCX327691:OCY327693 OMT327691:OMU327693 OWP327691:OWQ327693 PGL327691:PGM327693 PQH327691:PQI327693 QAD327691:QAE327693 QJZ327691:QKA327693 QTV327691:QTW327693 RDR327691:RDS327693 RNN327691:RNO327693 RXJ327691:RXK327693 SHF327691:SHG327693 SRB327691:SRC327693 TAX327691:TAY327693 TKT327691:TKU327693 TUP327691:TUQ327693 UEL327691:UEM327693 UOH327691:UOI327693 UYD327691:UYE327693 VHZ327691:VIA327693 VRV327691:VRW327693 WBR327691:WBS327693 WLN327691:WLO327693 WVJ327691:WVK327693 B393227:C393229 IX393227:IY393229 ST393227:SU393229 ACP393227:ACQ393229 AML393227:AMM393229 AWH393227:AWI393229 BGD393227:BGE393229 BPZ393227:BQA393229 BZV393227:BZW393229 CJR393227:CJS393229 CTN393227:CTO393229 DDJ393227:DDK393229 DNF393227:DNG393229 DXB393227:DXC393229 EGX393227:EGY393229 EQT393227:EQU393229 FAP393227:FAQ393229 FKL393227:FKM393229 FUH393227:FUI393229 GED393227:GEE393229 GNZ393227:GOA393229 GXV393227:GXW393229 HHR393227:HHS393229 HRN393227:HRO393229 IBJ393227:IBK393229 ILF393227:ILG393229 IVB393227:IVC393229 JEX393227:JEY393229 JOT393227:JOU393229 JYP393227:JYQ393229 KIL393227:KIM393229 KSH393227:KSI393229 LCD393227:LCE393229 LLZ393227:LMA393229 LVV393227:LVW393229 MFR393227:MFS393229 MPN393227:MPO393229 MZJ393227:MZK393229 NJF393227:NJG393229 NTB393227:NTC393229 OCX393227:OCY393229 OMT393227:OMU393229 OWP393227:OWQ393229 PGL393227:PGM393229 PQH393227:PQI393229 QAD393227:QAE393229 QJZ393227:QKA393229 QTV393227:QTW393229 RDR393227:RDS393229 RNN393227:RNO393229 RXJ393227:RXK393229 SHF393227:SHG393229 SRB393227:SRC393229 TAX393227:TAY393229 TKT393227:TKU393229 TUP393227:TUQ393229 UEL393227:UEM393229 UOH393227:UOI393229 UYD393227:UYE393229 VHZ393227:VIA393229 VRV393227:VRW393229 WBR393227:WBS393229 WLN393227:WLO393229 WVJ393227:WVK393229 B458763:C458765 IX458763:IY458765 ST458763:SU458765 ACP458763:ACQ458765 AML458763:AMM458765 AWH458763:AWI458765 BGD458763:BGE458765 BPZ458763:BQA458765 BZV458763:BZW458765 CJR458763:CJS458765 CTN458763:CTO458765 DDJ458763:DDK458765 DNF458763:DNG458765 DXB458763:DXC458765 EGX458763:EGY458765 EQT458763:EQU458765 FAP458763:FAQ458765 FKL458763:FKM458765 FUH458763:FUI458765 GED458763:GEE458765 GNZ458763:GOA458765 GXV458763:GXW458765 HHR458763:HHS458765 HRN458763:HRO458765 IBJ458763:IBK458765 ILF458763:ILG458765 IVB458763:IVC458765 JEX458763:JEY458765 JOT458763:JOU458765 JYP458763:JYQ458765 KIL458763:KIM458765 KSH458763:KSI458765 LCD458763:LCE458765 LLZ458763:LMA458765 LVV458763:LVW458765 MFR458763:MFS458765 MPN458763:MPO458765 MZJ458763:MZK458765 NJF458763:NJG458765 NTB458763:NTC458765 OCX458763:OCY458765 OMT458763:OMU458765 OWP458763:OWQ458765 PGL458763:PGM458765 PQH458763:PQI458765 QAD458763:QAE458765 QJZ458763:QKA458765 QTV458763:QTW458765 RDR458763:RDS458765 RNN458763:RNO458765 RXJ458763:RXK458765 SHF458763:SHG458765 SRB458763:SRC458765 TAX458763:TAY458765 TKT458763:TKU458765 TUP458763:TUQ458765 UEL458763:UEM458765 UOH458763:UOI458765 UYD458763:UYE458765 VHZ458763:VIA458765 VRV458763:VRW458765 WBR458763:WBS458765 WLN458763:WLO458765 WVJ458763:WVK458765 B524299:C524301 IX524299:IY524301 ST524299:SU524301 ACP524299:ACQ524301 AML524299:AMM524301 AWH524299:AWI524301 BGD524299:BGE524301 BPZ524299:BQA524301 BZV524299:BZW524301 CJR524299:CJS524301 CTN524299:CTO524301 DDJ524299:DDK524301 DNF524299:DNG524301 DXB524299:DXC524301 EGX524299:EGY524301 EQT524299:EQU524301 FAP524299:FAQ524301 FKL524299:FKM524301 FUH524299:FUI524301 GED524299:GEE524301 GNZ524299:GOA524301 GXV524299:GXW524301 HHR524299:HHS524301 HRN524299:HRO524301 IBJ524299:IBK524301 ILF524299:ILG524301 IVB524299:IVC524301 JEX524299:JEY524301 JOT524299:JOU524301 JYP524299:JYQ524301 KIL524299:KIM524301 KSH524299:KSI524301 LCD524299:LCE524301 LLZ524299:LMA524301 LVV524299:LVW524301 MFR524299:MFS524301 MPN524299:MPO524301 MZJ524299:MZK524301 NJF524299:NJG524301 NTB524299:NTC524301 OCX524299:OCY524301 OMT524299:OMU524301 OWP524299:OWQ524301 PGL524299:PGM524301 PQH524299:PQI524301 QAD524299:QAE524301 QJZ524299:QKA524301 QTV524299:QTW524301 RDR524299:RDS524301 RNN524299:RNO524301 RXJ524299:RXK524301 SHF524299:SHG524301 SRB524299:SRC524301 TAX524299:TAY524301 TKT524299:TKU524301 TUP524299:TUQ524301 UEL524299:UEM524301 UOH524299:UOI524301 UYD524299:UYE524301 VHZ524299:VIA524301 VRV524299:VRW524301 WBR524299:WBS524301 WLN524299:WLO524301 WVJ524299:WVK524301 B589835:C589837 IX589835:IY589837 ST589835:SU589837 ACP589835:ACQ589837 AML589835:AMM589837 AWH589835:AWI589837 BGD589835:BGE589837 BPZ589835:BQA589837 BZV589835:BZW589837 CJR589835:CJS589837 CTN589835:CTO589837 DDJ589835:DDK589837 DNF589835:DNG589837 DXB589835:DXC589837 EGX589835:EGY589837 EQT589835:EQU589837 FAP589835:FAQ589837 FKL589835:FKM589837 FUH589835:FUI589837 GED589835:GEE589837 GNZ589835:GOA589837 GXV589835:GXW589837 HHR589835:HHS589837 HRN589835:HRO589837 IBJ589835:IBK589837 ILF589835:ILG589837 IVB589835:IVC589837 JEX589835:JEY589837 JOT589835:JOU589837 JYP589835:JYQ589837 KIL589835:KIM589837 KSH589835:KSI589837 LCD589835:LCE589837 LLZ589835:LMA589837 LVV589835:LVW589837 MFR589835:MFS589837 MPN589835:MPO589837 MZJ589835:MZK589837 NJF589835:NJG589837 NTB589835:NTC589837 OCX589835:OCY589837 OMT589835:OMU589837 OWP589835:OWQ589837 PGL589835:PGM589837 PQH589835:PQI589837 QAD589835:QAE589837 QJZ589835:QKA589837 QTV589835:QTW589837 RDR589835:RDS589837 RNN589835:RNO589837 RXJ589835:RXK589837 SHF589835:SHG589837 SRB589835:SRC589837 TAX589835:TAY589837 TKT589835:TKU589837 TUP589835:TUQ589837 UEL589835:UEM589837 UOH589835:UOI589837 UYD589835:UYE589837 VHZ589835:VIA589837 VRV589835:VRW589837 WBR589835:WBS589837 WLN589835:WLO589837 WVJ589835:WVK589837 B655371:C655373 IX655371:IY655373 ST655371:SU655373 ACP655371:ACQ655373 AML655371:AMM655373 AWH655371:AWI655373 BGD655371:BGE655373 BPZ655371:BQA655373 BZV655371:BZW655373 CJR655371:CJS655373 CTN655371:CTO655373 DDJ655371:DDK655373 DNF655371:DNG655373 DXB655371:DXC655373 EGX655371:EGY655373 EQT655371:EQU655373 FAP655371:FAQ655373 FKL655371:FKM655373 FUH655371:FUI655373 GED655371:GEE655373 GNZ655371:GOA655373 GXV655371:GXW655373 HHR655371:HHS655373 HRN655371:HRO655373 IBJ655371:IBK655373 ILF655371:ILG655373 IVB655371:IVC655373 JEX655371:JEY655373 JOT655371:JOU655373 JYP655371:JYQ655373 KIL655371:KIM655373 KSH655371:KSI655373 LCD655371:LCE655373 LLZ655371:LMA655373 LVV655371:LVW655373 MFR655371:MFS655373 MPN655371:MPO655373 MZJ655371:MZK655373 NJF655371:NJG655373 NTB655371:NTC655373 OCX655371:OCY655373 OMT655371:OMU655373 OWP655371:OWQ655373 PGL655371:PGM655373 PQH655371:PQI655373 QAD655371:QAE655373 QJZ655371:QKA655373 QTV655371:QTW655373 RDR655371:RDS655373 RNN655371:RNO655373 RXJ655371:RXK655373 SHF655371:SHG655373 SRB655371:SRC655373 TAX655371:TAY655373 TKT655371:TKU655373 TUP655371:TUQ655373 UEL655371:UEM655373 UOH655371:UOI655373 UYD655371:UYE655373 VHZ655371:VIA655373 VRV655371:VRW655373 WBR655371:WBS655373 WLN655371:WLO655373 WVJ655371:WVK655373 B720907:C720909 IX720907:IY720909 ST720907:SU720909 ACP720907:ACQ720909 AML720907:AMM720909 AWH720907:AWI720909 BGD720907:BGE720909 BPZ720907:BQA720909 BZV720907:BZW720909 CJR720907:CJS720909 CTN720907:CTO720909 DDJ720907:DDK720909 DNF720907:DNG720909 DXB720907:DXC720909 EGX720907:EGY720909 EQT720907:EQU720909 FAP720907:FAQ720909 FKL720907:FKM720909 FUH720907:FUI720909 GED720907:GEE720909 GNZ720907:GOA720909 GXV720907:GXW720909 HHR720907:HHS720909 HRN720907:HRO720909 IBJ720907:IBK720909 ILF720907:ILG720909 IVB720907:IVC720909 JEX720907:JEY720909 JOT720907:JOU720909 JYP720907:JYQ720909 KIL720907:KIM720909 KSH720907:KSI720909 LCD720907:LCE720909 LLZ720907:LMA720909 LVV720907:LVW720909 MFR720907:MFS720909 MPN720907:MPO720909 MZJ720907:MZK720909 NJF720907:NJG720909 NTB720907:NTC720909 OCX720907:OCY720909 OMT720907:OMU720909 OWP720907:OWQ720909 PGL720907:PGM720909 PQH720907:PQI720909 QAD720907:QAE720909 QJZ720907:QKA720909 QTV720907:QTW720909 RDR720907:RDS720909 RNN720907:RNO720909 RXJ720907:RXK720909 SHF720907:SHG720909 SRB720907:SRC720909 TAX720907:TAY720909 TKT720907:TKU720909 TUP720907:TUQ720909 UEL720907:UEM720909 UOH720907:UOI720909 UYD720907:UYE720909 VHZ720907:VIA720909 VRV720907:VRW720909 WBR720907:WBS720909 WLN720907:WLO720909 WVJ720907:WVK720909 B786443:C786445 IX786443:IY786445 ST786443:SU786445 ACP786443:ACQ786445 AML786443:AMM786445 AWH786443:AWI786445 BGD786443:BGE786445 BPZ786443:BQA786445 BZV786443:BZW786445 CJR786443:CJS786445 CTN786443:CTO786445 DDJ786443:DDK786445 DNF786443:DNG786445 DXB786443:DXC786445 EGX786443:EGY786445 EQT786443:EQU786445 FAP786443:FAQ786445 FKL786443:FKM786445 FUH786443:FUI786445 GED786443:GEE786445 GNZ786443:GOA786445 GXV786443:GXW786445 HHR786443:HHS786445 HRN786443:HRO786445 IBJ786443:IBK786445 ILF786443:ILG786445 IVB786443:IVC786445 JEX786443:JEY786445 JOT786443:JOU786445 JYP786443:JYQ786445 KIL786443:KIM786445 KSH786443:KSI786445 LCD786443:LCE786445 LLZ786443:LMA786445 LVV786443:LVW786445 MFR786443:MFS786445 MPN786443:MPO786445 MZJ786443:MZK786445 NJF786443:NJG786445 NTB786443:NTC786445 OCX786443:OCY786445 OMT786443:OMU786445 OWP786443:OWQ786445 PGL786443:PGM786445 PQH786443:PQI786445 QAD786443:QAE786445 QJZ786443:QKA786445 QTV786443:QTW786445 RDR786443:RDS786445 RNN786443:RNO786445 RXJ786443:RXK786445 SHF786443:SHG786445 SRB786443:SRC786445 TAX786443:TAY786445 TKT786443:TKU786445 TUP786443:TUQ786445 UEL786443:UEM786445 UOH786443:UOI786445 UYD786443:UYE786445 VHZ786443:VIA786445 VRV786443:VRW786445 WBR786443:WBS786445 WLN786443:WLO786445 WVJ786443:WVK786445 B851979:C851981 IX851979:IY851981 ST851979:SU851981 ACP851979:ACQ851981 AML851979:AMM851981 AWH851979:AWI851981 BGD851979:BGE851981 BPZ851979:BQA851981 BZV851979:BZW851981 CJR851979:CJS851981 CTN851979:CTO851981 DDJ851979:DDK851981 DNF851979:DNG851981 DXB851979:DXC851981 EGX851979:EGY851981 EQT851979:EQU851981 FAP851979:FAQ851981 FKL851979:FKM851981 FUH851979:FUI851981 GED851979:GEE851981 GNZ851979:GOA851981 GXV851979:GXW851981 HHR851979:HHS851981 HRN851979:HRO851981 IBJ851979:IBK851981 ILF851979:ILG851981 IVB851979:IVC851981 JEX851979:JEY851981 JOT851979:JOU851981 JYP851979:JYQ851981 KIL851979:KIM851981 KSH851979:KSI851981 LCD851979:LCE851981 LLZ851979:LMA851981 LVV851979:LVW851981 MFR851979:MFS851981 MPN851979:MPO851981 MZJ851979:MZK851981 NJF851979:NJG851981 NTB851979:NTC851981 OCX851979:OCY851981 OMT851979:OMU851981 OWP851979:OWQ851981 PGL851979:PGM851981 PQH851979:PQI851981 QAD851979:QAE851981 QJZ851979:QKA851981 QTV851979:QTW851981 RDR851979:RDS851981 RNN851979:RNO851981 RXJ851979:RXK851981 SHF851979:SHG851981 SRB851979:SRC851981 TAX851979:TAY851981 TKT851979:TKU851981 TUP851979:TUQ851981 UEL851979:UEM851981 UOH851979:UOI851981 UYD851979:UYE851981 VHZ851979:VIA851981 VRV851979:VRW851981 WBR851979:WBS851981 WLN851979:WLO851981 WVJ851979:WVK851981 B917515:C917517 IX917515:IY917517 ST917515:SU917517 ACP917515:ACQ917517 AML917515:AMM917517 AWH917515:AWI917517 BGD917515:BGE917517 BPZ917515:BQA917517 BZV917515:BZW917517 CJR917515:CJS917517 CTN917515:CTO917517 DDJ917515:DDK917517 DNF917515:DNG917517 DXB917515:DXC917517 EGX917515:EGY917517 EQT917515:EQU917517 FAP917515:FAQ917517 FKL917515:FKM917517 FUH917515:FUI917517 GED917515:GEE917517 GNZ917515:GOA917517 GXV917515:GXW917517 HHR917515:HHS917517 HRN917515:HRO917517 IBJ917515:IBK917517 ILF917515:ILG917517 IVB917515:IVC917517 JEX917515:JEY917517 JOT917515:JOU917517 JYP917515:JYQ917517 KIL917515:KIM917517 KSH917515:KSI917517 LCD917515:LCE917517 LLZ917515:LMA917517 LVV917515:LVW917517 MFR917515:MFS917517 MPN917515:MPO917517 MZJ917515:MZK917517 NJF917515:NJG917517 NTB917515:NTC917517 OCX917515:OCY917517 OMT917515:OMU917517 OWP917515:OWQ917517 PGL917515:PGM917517 PQH917515:PQI917517 QAD917515:QAE917517 QJZ917515:QKA917517 QTV917515:QTW917517 RDR917515:RDS917517 RNN917515:RNO917517 RXJ917515:RXK917517 SHF917515:SHG917517 SRB917515:SRC917517 TAX917515:TAY917517 TKT917515:TKU917517 TUP917515:TUQ917517 UEL917515:UEM917517 UOH917515:UOI917517 UYD917515:UYE917517 VHZ917515:VIA917517 VRV917515:VRW917517 WBR917515:WBS917517 WLN917515:WLO917517 WVJ917515:WVK917517 B983051:C983053 IX983051:IY983053 ST983051:SU983053 ACP983051:ACQ983053 AML983051:AMM983053 AWH983051:AWI983053 BGD983051:BGE983053 BPZ983051:BQA983053 BZV983051:BZW983053 CJR983051:CJS983053 CTN983051:CTO983053 DDJ983051:DDK983053 DNF983051:DNG983053 DXB983051:DXC983053 EGX983051:EGY983053 EQT983051:EQU983053 FAP983051:FAQ983053 FKL983051:FKM983053 FUH983051:FUI983053 GED983051:GEE983053 GNZ983051:GOA983053 GXV983051:GXW983053 HHR983051:HHS983053 HRN983051:HRO983053 IBJ983051:IBK983053 ILF983051:ILG983053 IVB983051:IVC983053 JEX983051:JEY983053 JOT983051:JOU983053 JYP983051:JYQ983053 KIL983051:KIM983053 KSH983051:KSI983053 LCD983051:LCE983053 LLZ983051:LMA983053 LVV983051:LVW983053 MFR983051:MFS983053 MPN983051:MPO983053 MZJ983051:MZK983053 NJF983051:NJG983053 NTB983051:NTC983053 OCX983051:OCY983053 OMT983051:OMU983053 OWP983051:OWQ983053 PGL983051:PGM983053 PQH983051:PQI983053 QAD983051:QAE983053 QJZ983051:QKA983053 QTV983051:QTW983053 RDR983051:RDS983053 RNN983051:RNO983053 RXJ983051:RXK983053 SHF983051:SHG983053 SRB983051:SRC983053 TAX983051:TAY983053 TKT983051:TKU983053 TUP983051:TUQ983053 UEL983051:UEM983053 UOH983051:UOI983053 UYD983051:UYE983053 VHZ983051:VIA983053 VRV983051:VRW983053 WBR983051:WBS983053 WLN983051:WLO983053 D5:D40" xr:uid="{00000000-0002-0000-0A00-000000000000}">
      <formula1>-100000000</formula1>
      <formula2>100000000</formula2>
    </dataValidation>
  </dataValidations>
  <printOptions horizontalCentered="1"/>
  <pageMargins left="0.74803149606299213" right="0.74803149606299213" top="0.51181102362204722" bottom="0.39370078740157483" header="0.31496062992125984" footer="0.15748031496062992"/>
  <pageSetup paperSize="9" firstPageNumber="46" orientation="landscape" useFirstPageNumber="1" r:id="rId1"/>
  <headerFooter alignWithMargins="0"/>
  <rowBreaks count="1" manualBreakCount="1">
    <brk id="24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E53"/>
  <sheetViews>
    <sheetView view="pageBreakPreview" workbookViewId="0">
      <selection activeCell="C7" sqref="C7"/>
    </sheetView>
  </sheetViews>
  <sheetFormatPr defaultColWidth="8.69921875" defaultRowHeight="24.75" customHeight="1"/>
  <cols>
    <col min="1" max="1" width="46.8984375" style="1" customWidth="1"/>
    <col min="2" max="2" width="12.3984375" style="1" customWidth="1"/>
    <col min="3" max="3" width="45" style="1" customWidth="1"/>
    <col min="4" max="4" width="12" style="1" customWidth="1"/>
    <col min="5" max="5" width="9" style="1" hidden="1" customWidth="1"/>
    <col min="6" max="32" width="9" style="1" bestFit="1" customWidth="1"/>
    <col min="33" max="256" width="8.69921875" style="1"/>
    <col min="257" max="257" width="46.8984375" style="1" customWidth="1"/>
    <col min="258" max="258" width="12.3984375" style="1" customWidth="1"/>
    <col min="259" max="259" width="45" style="1" customWidth="1"/>
    <col min="260" max="260" width="12" style="1" customWidth="1"/>
    <col min="261" max="261" width="0" style="1" hidden="1" customWidth="1"/>
    <col min="262" max="288" width="9" style="1" bestFit="1" customWidth="1"/>
    <col min="289" max="512" width="8.69921875" style="1"/>
    <col min="513" max="513" width="46.8984375" style="1" customWidth="1"/>
    <col min="514" max="514" width="12.3984375" style="1" customWidth="1"/>
    <col min="515" max="515" width="45" style="1" customWidth="1"/>
    <col min="516" max="516" width="12" style="1" customWidth="1"/>
    <col min="517" max="517" width="0" style="1" hidden="1" customWidth="1"/>
    <col min="518" max="544" width="9" style="1" bestFit="1" customWidth="1"/>
    <col min="545" max="768" width="8.69921875" style="1"/>
    <col min="769" max="769" width="46.8984375" style="1" customWidth="1"/>
    <col min="770" max="770" width="12.3984375" style="1" customWidth="1"/>
    <col min="771" max="771" width="45" style="1" customWidth="1"/>
    <col min="772" max="772" width="12" style="1" customWidth="1"/>
    <col min="773" max="773" width="0" style="1" hidden="1" customWidth="1"/>
    <col min="774" max="800" width="9" style="1" bestFit="1" customWidth="1"/>
    <col min="801" max="1024" width="8.69921875" style="1"/>
    <col min="1025" max="1025" width="46.8984375" style="1" customWidth="1"/>
    <col min="1026" max="1026" width="12.3984375" style="1" customWidth="1"/>
    <col min="1027" max="1027" width="45" style="1" customWidth="1"/>
    <col min="1028" max="1028" width="12" style="1" customWidth="1"/>
    <col min="1029" max="1029" width="0" style="1" hidden="1" customWidth="1"/>
    <col min="1030" max="1056" width="9" style="1" bestFit="1" customWidth="1"/>
    <col min="1057" max="1280" width="8.69921875" style="1"/>
    <col min="1281" max="1281" width="46.8984375" style="1" customWidth="1"/>
    <col min="1282" max="1282" width="12.3984375" style="1" customWidth="1"/>
    <col min="1283" max="1283" width="45" style="1" customWidth="1"/>
    <col min="1284" max="1284" width="12" style="1" customWidth="1"/>
    <col min="1285" max="1285" width="0" style="1" hidden="1" customWidth="1"/>
    <col min="1286" max="1312" width="9" style="1" bestFit="1" customWidth="1"/>
    <col min="1313" max="1536" width="8.69921875" style="1"/>
    <col min="1537" max="1537" width="46.8984375" style="1" customWidth="1"/>
    <col min="1538" max="1538" width="12.3984375" style="1" customWidth="1"/>
    <col min="1539" max="1539" width="45" style="1" customWidth="1"/>
    <col min="1540" max="1540" width="12" style="1" customWidth="1"/>
    <col min="1541" max="1541" width="0" style="1" hidden="1" customWidth="1"/>
    <col min="1542" max="1568" width="9" style="1" bestFit="1" customWidth="1"/>
    <col min="1569" max="1792" width="8.69921875" style="1"/>
    <col min="1793" max="1793" width="46.8984375" style="1" customWidth="1"/>
    <col min="1794" max="1794" width="12.3984375" style="1" customWidth="1"/>
    <col min="1795" max="1795" width="45" style="1" customWidth="1"/>
    <col min="1796" max="1796" width="12" style="1" customWidth="1"/>
    <col min="1797" max="1797" width="0" style="1" hidden="1" customWidth="1"/>
    <col min="1798" max="1824" width="9" style="1" bestFit="1" customWidth="1"/>
    <col min="1825" max="2048" width="8.69921875" style="1"/>
    <col min="2049" max="2049" width="46.8984375" style="1" customWidth="1"/>
    <col min="2050" max="2050" width="12.3984375" style="1" customWidth="1"/>
    <col min="2051" max="2051" width="45" style="1" customWidth="1"/>
    <col min="2052" max="2052" width="12" style="1" customWidth="1"/>
    <col min="2053" max="2053" width="0" style="1" hidden="1" customWidth="1"/>
    <col min="2054" max="2080" width="9" style="1" bestFit="1" customWidth="1"/>
    <col min="2081" max="2304" width="8.69921875" style="1"/>
    <col min="2305" max="2305" width="46.8984375" style="1" customWidth="1"/>
    <col min="2306" max="2306" width="12.3984375" style="1" customWidth="1"/>
    <col min="2307" max="2307" width="45" style="1" customWidth="1"/>
    <col min="2308" max="2308" width="12" style="1" customWidth="1"/>
    <col min="2309" max="2309" width="0" style="1" hidden="1" customWidth="1"/>
    <col min="2310" max="2336" width="9" style="1" bestFit="1" customWidth="1"/>
    <col min="2337" max="2560" width="8.69921875" style="1"/>
    <col min="2561" max="2561" width="46.8984375" style="1" customWidth="1"/>
    <col min="2562" max="2562" width="12.3984375" style="1" customWidth="1"/>
    <col min="2563" max="2563" width="45" style="1" customWidth="1"/>
    <col min="2564" max="2564" width="12" style="1" customWidth="1"/>
    <col min="2565" max="2565" width="0" style="1" hidden="1" customWidth="1"/>
    <col min="2566" max="2592" width="9" style="1" bestFit="1" customWidth="1"/>
    <col min="2593" max="2816" width="8.69921875" style="1"/>
    <col min="2817" max="2817" width="46.8984375" style="1" customWidth="1"/>
    <col min="2818" max="2818" width="12.3984375" style="1" customWidth="1"/>
    <col min="2819" max="2819" width="45" style="1" customWidth="1"/>
    <col min="2820" max="2820" width="12" style="1" customWidth="1"/>
    <col min="2821" max="2821" width="0" style="1" hidden="1" customWidth="1"/>
    <col min="2822" max="2848" width="9" style="1" bestFit="1" customWidth="1"/>
    <col min="2849" max="3072" width="8.69921875" style="1"/>
    <col min="3073" max="3073" width="46.8984375" style="1" customWidth="1"/>
    <col min="3074" max="3074" width="12.3984375" style="1" customWidth="1"/>
    <col min="3075" max="3075" width="45" style="1" customWidth="1"/>
    <col min="3076" max="3076" width="12" style="1" customWidth="1"/>
    <col min="3077" max="3077" width="0" style="1" hidden="1" customWidth="1"/>
    <col min="3078" max="3104" width="9" style="1" bestFit="1" customWidth="1"/>
    <col min="3105" max="3328" width="8.69921875" style="1"/>
    <col min="3329" max="3329" width="46.8984375" style="1" customWidth="1"/>
    <col min="3330" max="3330" width="12.3984375" style="1" customWidth="1"/>
    <col min="3331" max="3331" width="45" style="1" customWidth="1"/>
    <col min="3332" max="3332" width="12" style="1" customWidth="1"/>
    <col min="3333" max="3333" width="0" style="1" hidden="1" customWidth="1"/>
    <col min="3334" max="3360" width="9" style="1" bestFit="1" customWidth="1"/>
    <col min="3361" max="3584" width="8.69921875" style="1"/>
    <col min="3585" max="3585" width="46.8984375" style="1" customWidth="1"/>
    <col min="3586" max="3586" width="12.3984375" style="1" customWidth="1"/>
    <col min="3587" max="3587" width="45" style="1" customWidth="1"/>
    <col min="3588" max="3588" width="12" style="1" customWidth="1"/>
    <col min="3589" max="3589" width="0" style="1" hidden="1" customWidth="1"/>
    <col min="3590" max="3616" width="9" style="1" bestFit="1" customWidth="1"/>
    <col min="3617" max="3840" width="8.69921875" style="1"/>
    <col min="3841" max="3841" width="46.8984375" style="1" customWidth="1"/>
    <col min="3842" max="3842" width="12.3984375" style="1" customWidth="1"/>
    <col min="3843" max="3843" width="45" style="1" customWidth="1"/>
    <col min="3844" max="3844" width="12" style="1" customWidth="1"/>
    <col min="3845" max="3845" width="0" style="1" hidden="1" customWidth="1"/>
    <col min="3846" max="3872" width="9" style="1" bestFit="1" customWidth="1"/>
    <col min="3873" max="4096" width="8.69921875" style="1"/>
    <col min="4097" max="4097" width="46.8984375" style="1" customWidth="1"/>
    <col min="4098" max="4098" width="12.3984375" style="1" customWidth="1"/>
    <col min="4099" max="4099" width="45" style="1" customWidth="1"/>
    <col min="4100" max="4100" width="12" style="1" customWidth="1"/>
    <col min="4101" max="4101" width="0" style="1" hidden="1" customWidth="1"/>
    <col min="4102" max="4128" width="9" style="1" bestFit="1" customWidth="1"/>
    <col min="4129" max="4352" width="8.69921875" style="1"/>
    <col min="4353" max="4353" width="46.8984375" style="1" customWidth="1"/>
    <col min="4354" max="4354" width="12.3984375" style="1" customWidth="1"/>
    <col min="4355" max="4355" width="45" style="1" customWidth="1"/>
    <col min="4356" max="4356" width="12" style="1" customWidth="1"/>
    <col min="4357" max="4357" width="0" style="1" hidden="1" customWidth="1"/>
    <col min="4358" max="4384" width="9" style="1" bestFit="1" customWidth="1"/>
    <col min="4385" max="4608" width="8.69921875" style="1"/>
    <col min="4609" max="4609" width="46.8984375" style="1" customWidth="1"/>
    <col min="4610" max="4610" width="12.3984375" style="1" customWidth="1"/>
    <col min="4611" max="4611" width="45" style="1" customWidth="1"/>
    <col min="4612" max="4612" width="12" style="1" customWidth="1"/>
    <col min="4613" max="4613" width="0" style="1" hidden="1" customWidth="1"/>
    <col min="4614" max="4640" width="9" style="1" bestFit="1" customWidth="1"/>
    <col min="4641" max="4864" width="8.69921875" style="1"/>
    <col min="4865" max="4865" width="46.8984375" style="1" customWidth="1"/>
    <col min="4866" max="4866" width="12.3984375" style="1" customWidth="1"/>
    <col min="4867" max="4867" width="45" style="1" customWidth="1"/>
    <col min="4868" max="4868" width="12" style="1" customWidth="1"/>
    <col min="4869" max="4869" width="0" style="1" hidden="1" customWidth="1"/>
    <col min="4870" max="4896" width="9" style="1" bestFit="1" customWidth="1"/>
    <col min="4897" max="5120" width="8.69921875" style="1"/>
    <col min="5121" max="5121" width="46.8984375" style="1" customWidth="1"/>
    <col min="5122" max="5122" width="12.3984375" style="1" customWidth="1"/>
    <col min="5123" max="5123" width="45" style="1" customWidth="1"/>
    <col min="5124" max="5124" width="12" style="1" customWidth="1"/>
    <col min="5125" max="5125" width="0" style="1" hidden="1" customWidth="1"/>
    <col min="5126" max="5152" width="9" style="1" bestFit="1" customWidth="1"/>
    <col min="5153" max="5376" width="8.69921875" style="1"/>
    <col min="5377" max="5377" width="46.8984375" style="1" customWidth="1"/>
    <col min="5378" max="5378" width="12.3984375" style="1" customWidth="1"/>
    <col min="5379" max="5379" width="45" style="1" customWidth="1"/>
    <col min="5380" max="5380" width="12" style="1" customWidth="1"/>
    <col min="5381" max="5381" width="0" style="1" hidden="1" customWidth="1"/>
    <col min="5382" max="5408" width="9" style="1" bestFit="1" customWidth="1"/>
    <col min="5409" max="5632" width="8.69921875" style="1"/>
    <col min="5633" max="5633" width="46.8984375" style="1" customWidth="1"/>
    <col min="5634" max="5634" width="12.3984375" style="1" customWidth="1"/>
    <col min="5635" max="5635" width="45" style="1" customWidth="1"/>
    <col min="5636" max="5636" width="12" style="1" customWidth="1"/>
    <col min="5637" max="5637" width="0" style="1" hidden="1" customWidth="1"/>
    <col min="5638" max="5664" width="9" style="1" bestFit="1" customWidth="1"/>
    <col min="5665" max="5888" width="8.69921875" style="1"/>
    <col min="5889" max="5889" width="46.8984375" style="1" customWidth="1"/>
    <col min="5890" max="5890" width="12.3984375" style="1" customWidth="1"/>
    <col min="5891" max="5891" width="45" style="1" customWidth="1"/>
    <col min="5892" max="5892" width="12" style="1" customWidth="1"/>
    <col min="5893" max="5893" width="0" style="1" hidden="1" customWidth="1"/>
    <col min="5894" max="5920" width="9" style="1" bestFit="1" customWidth="1"/>
    <col min="5921" max="6144" width="8.69921875" style="1"/>
    <col min="6145" max="6145" width="46.8984375" style="1" customWidth="1"/>
    <col min="6146" max="6146" width="12.3984375" style="1" customWidth="1"/>
    <col min="6147" max="6147" width="45" style="1" customWidth="1"/>
    <col min="6148" max="6148" width="12" style="1" customWidth="1"/>
    <col min="6149" max="6149" width="0" style="1" hidden="1" customWidth="1"/>
    <col min="6150" max="6176" width="9" style="1" bestFit="1" customWidth="1"/>
    <col min="6177" max="6400" width="8.69921875" style="1"/>
    <col min="6401" max="6401" width="46.8984375" style="1" customWidth="1"/>
    <col min="6402" max="6402" width="12.3984375" style="1" customWidth="1"/>
    <col min="6403" max="6403" width="45" style="1" customWidth="1"/>
    <col min="6404" max="6404" width="12" style="1" customWidth="1"/>
    <col min="6405" max="6405" width="0" style="1" hidden="1" customWidth="1"/>
    <col min="6406" max="6432" width="9" style="1" bestFit="1" customWidth="1"/>
    <col min="6433" max="6656" width="8.69921875" style="1"/>
    <col min="6657" max="6657" width="46.8984375" style="1" customWidth="1"/>
    <col min="6658" max="6658" width="12.3984375" style="1" customWidth="1"/>
    <col min="6659" max="6659" width="45" style="1" customWidth="1"/>
    <col min="6660" max="6660" width="12" style="1" customWidth="1"/>
    <col min="6661" max="6661" width="0" style="1" hidden="1" customWidth="1"/>
    <col min="6662" max="6688" width="9" style="1" bestFit="1" customWidth="1"/>
    <col min="6689" max="6912" width="8.69921875" style="1"/>
    <col min="6913" max="6913" width="46.8984375" style="1" customWidth="1"/>
    <col min="6914" max="6914" width="12.3984375" style="1" customWidth="1"/>
    <col min="6915" max="6915" width="45" style="1" customWidth="1"/>
    <col min="6916" max="6916" width="12" style="1" customWidth="1"/>
    <col min="6917" max="6917" width="0" style="1" hidden="1" customWidth="1"/>
    <col min="6918" max="6944" width="9" style="1" bestFit="1" customWidth="1"/>
    <col min="6945" max="7168" width="8.69921875" style="1"/>
    <col min="7169" max="7169" width="46.8984375" style="1" customWidth="1"/>
    <col min="7170" max="7170" width="12.3984375" style="1" customWidth="1"/>
    <col min="7171" max="7171" width="45" style="1" customWidth="1"/>
    <col min="7172" max="7172" width="12" style="1" customWidth="1"/>
    <col min="7173" max="7173" width="0" style="1" hidden="1" customWidth="1"/>
    <col min="7174" max="7200" width="9" style="1" bestFit="1" customWidth="1"/>
    <col min="7201" max="7424" width="8.69921875" style="1"/>
    <col min="7425" max="7425" width="46.8984375" style="1" customWidth="1"/>
    <col min="7426" max="7426" width="12.3984375" style="1" customWidth="1"/>
    <col min="7427" max="7427" width="45" style="1" customWidth="1"/>
    <col min="7428" max="7428" width="12" style="1" customWidth="1"/>
    <col min="7429" max="7429" width="0" style="1" hidden="1" customWidth="1"/>
    <col min="7430" max="7456" width="9" style="1" bestFit="1" customWidth="1"/>
    <col min="7457" max="7680" width="8.69921875" style="1"/>
    <col min="7681" max="7681" width="46.8984375" style="1" customWidth="1"/>
    <col min="7682" max="7682" width="12.3984375" style="1" customWidth="1"/>
    <col min="7683" max="7683" width="45" style="1" customWidth="1"/>
    <col min="7684" max="7684" width="12" style="1" customWidth="1"/>
    <col min="7685" max="7685" width="0" style="1" hidden="1" customWidth="1"/>
    <col min="7686" max="7712" width="9" style="1" bestFit="1" customWidth="1"/>
    <col min="7713" max="7936" width="8.69921875" style="1"/>
    <col min="7937" max="7937" width="46.8984375" style="1" customWidth="1"/>
    <col min="7938" max="7938" width="12.3984375" style="1" customWidth="1"/>
    <col min="7939" max="7939" width="45" style="1" customWidth="1"/>
    <col min="7940" max="7940" width="12" style="1" customWidth="1"/>
    <col min="7941" max="7941" width="0" style="1" hidden="1" customWidth="1"/>
    <col min="7942" max="7968" width="9" style="1" bestFit="1" customWidth="1"/>
    <col min="7969" max="8192" width="8.69921875" style="1"/>
    <col min="8193" max="8193" width="46.8984375" style="1" customWidth="1"/>
    <col min="8194" max="8194" width="12.3984375" style="1" customWidth="1"/>
    <col min="8195" max="8195" width="45" style="1" customWidth="1"/>
    <col min="8196" max="8196" width="12" style="1" customWidth="1"/>
    <col min="8197" max="8197" width="0" style="1" hidden="1" customWidth="1"/>
    <col min="8198" max="8224" width="9" style="1" bestFit="1" customWidth="1"/>
    <col min="8225" max="8448" width="8.69921875" style="1"/>
    <col min="8449" max="8449" width="46.8984375" style="1" customWidth="1"/>
    <col min="8450" max="8450" width="12.3984375" style="1" customWidth="1"/>
    <col min="8451" max="8451" width="45" style="1" customWidth="1"/>
    <col min="8452" max="8452" width="12" style="1" customWidth="1"/>
    <col min="8453" max="8453" width="0" style="1" hidden="1" customWidth="1"/>
    <col min="8454" max="8480" width="9" style="1" bestFit="1" customWidth="1"/>
    <col min="8481" max="8704" width="8.69921875" style="1"/>
    <col min="8705" max="8705" width="46.8984375" style="1" customWidth="1"/>
    <col min="8706" max="8706" width="12.3984375" style="1" customWidth="1"/>
    <col min="8707" max="8707" width="45" style="1" customWidth="1"/>
    <col min="8708" max="8708" width="12" style="1" customWidth="1"/>
    <col min="8709" max="8709" width="0" style="1" hidden="1" customWidth="1"/>
    <col min="8710" max="8736" width="9" style="1" bestFit="1" customWidth="1"/>
    <col min="8737" max="8960" width="8.69921875" style="1"/>
    <col min="8961" max="8961" width="46.8984375" style="1" customWidth="1"/>
    <col min="8962" max="8962" width="12.3984375" style="1" customWidth="1"/>
    <col min="8963" max="8963" width="45" style="1" customWidth="1"/>
    <col min="8964" max="8964" width="12" style="1" customWidth="1"/>
    <col min="8965" max="8965" width="0" style="1" hidden="1" customWidth="1"/>
    <col min="8966" max="8992" width="9" style="1" bestFit="1" customWidth="1"/>
    <col min="8993" max="9216" width="8.69921875" style="1"/>
    <col min="9217" max="9217" width="46.8984375" style="1" customWidth="1"/>
    <col min="9218" max="9218" width="12.3984375" style="1" customWidth="1"/>
    <col min="9219" max="9219" width="45" style="1" customWidth="1"/>
    <col min="9220" max="9220" width="12" style="1" customWidth="1"/>
    <col min="9221" max="9221" width="0" style="1" hidden="1" customWidth="1"/>
    <col min="9222" max="9248" width="9" style="1" bestFit="1" customWidth="1"/>
    <col min="9249" max="9472" width="8.69921875" style="1"/>
    <col min="9473" max="9473" width="46.8984375" style="1" customWidth="1"/>
    <col min="9474" max="9474" width="12.3984375" style="1" customWidth="1"/>
    <col min="9475" max="9475" width="45" style="1" customWidth="1"/>
    <col min="9476" max="9476" width="12" style="1" customWidth="1"/>
    <col min="9477" max="9477" width="0" style="1" hidden="1" customWidth="1"/>
    <col min="9478" max="9504" width="9" style="1" bestFit="1" customWidth="1"/>
    <col min="9505" max="9728" width="8.69921875" style="1"/>
    <col min="9729" max="9729" width="46.8984375" style="1" customWidth="1"/>
    <col min="9730" max="9730" width="12.3984375" style="1" customWidth="1"/>
    <col min="9731" max="9731" width="45" style="1" customWidth="1"/>
    <col min="9732" max="9732" width="12" style="1" customWidth="1"/>
    <col min="9733" max="9733" width="0" style="1" hidden="1" customWidth="1"/>
    <col min="9734" max="9760" width="9" style="1" bestFit="1" customWidth="1"/>
    <col min="9761" max="9984" width="8.69921875" style="1"/>
    <col min="9985" max="9985" width="46.8984375" style="1" customWidth="1"/>
    <col min="9986" max="9986" width="12.3984375" style="1" customWidth="1"/>
    <col min="9987" max="9987" width="45" style="1" customWidth="1"/>
    <col min="9988" max="9988" width="12" style="1" customWidth="1"/>
    <col min="9989" max="9989" width="0" style="1" hidden="1" customWidth="1"/>
    <col min="9990" max="10016" width="9" style="1" bestFit="1" customWidth="1"/>
    <col min="10017" max="10240" width="8.69921875" style="1"/>
    <col min="10241" max="10241" width="46.8984375" style="1" customWidth="1"/>
    <col min="10242" max="10242" width="12.3984375" style="1" customWidth="1"/>
    <col min="10243" max="10243" width="45" style="1" customWidth="1"/>
    <col min="10244" max="10244" width="12" style="1" customWidth="1"/>
    <col min="10245" max="10245" width="0" style="1" hidden="1" customWidth="1"/>
    <col min="10246" max="10272" width="9" style="1" bestFit="1" customWidth="1"/>
    <col min="10273" max="10496" width="8.69921875" style="1"/>
    <col min="10497" max="10497" width="46.8984375" style="1" customWidth="1"/>
    <col min="10498" max="10498" width="12.3984375" style="1" customWidth="1"/>
    <col min="10499" max="10499" width="45" style="1" customWidth="1"/>
    <col min="10500" max="10500" width="12" style="1" customWidth="1"/>
    <col min="10501" max="10501" width="0" style="1" hidden="1" customWidth="1"/>
    <col min="10502" max="10528" width="9" style="1" bestFit="1" customWidth="1"/>
    <col min="10529" max="10752" width="8.69921875" style="1"/>
    <col min="10753" max="10753" width="46.8984375" style="1" customWidth="1"/>
    <col min="10754" max="10754" width="12.3984375" style="1" customWidth="1"/>
    <col min="10755" max="10755" width="45" style="1" customWidth="1"/>
    <col min="10756" max="10756" width="12" style="1" customWidth="1"/>
    <col min="10757" max="10757" width="0" style="1" hidden="1" customWidth="1"/>
    <col min="10758" max="10784" width="9" style="1" bestFit="1" customWidth="1"/>
    <col min="10785" max="11008" width="8.69921875" style="1"/>
    <col min="11009" max="11009" width="46.8984375" style="1" customWidth="1"/>
    <col min="11010" max="11010" width="12.3984375" style="1" customWidth="1"/>
    <col min="11011" max="11011" width="45" style="1" customWidth="1"/>
    <col min="11012" max="11012" width="12" style="1" customWidth="1"/>
    <col min="11013" max="11013" width="0" style="1" hidden="1" customWidth="1"/>
    <col min="11014" max="11040" width="9" style="1" bestFit="1" customWidth="1"/>
    <col min="11041" max="11264" width="8.69921875" style="1"/>
    <col min="11265" max="11265" width="46.8984375" style="1" customWidth="1"/>
    <col min="11266" max="11266" width="12.3984375" style="1" customWidth="1"/>
    <col min="11267" max="11267" width="45" style="1" customWidth="1"/>
    <col min="11268" max="11268" width="12" style="1" customWidth="1"/>
    <col min="11269" max="11269" width="0" style="1" hidden="1" customWidth="1"/>
    <col min="11270" max="11296" width="9" style="1" bestFit="1" customWidth="1"/>
    <col min="11297" max="11520" width="8.69921875" style="1"/>
    <col min="11521" max="11521" width="46.8984375" style="1" customWidth="1"/>
    <col min="11522" max="11522" width="12.3984375" style="1" customWidth="1"/>
    <col min="11523" max="11523" width="45" style="1" customWidth="1"/>
    <col min="11524" max="11524" width="12" style="1" customWidth="1"/>
    <col min="11525" max="11525" width="0" style="1" hidden="1" customWidth="1"/>
    <col min="11526" max="11552" width="9" style="1" bestFit="1" customWidth="1"/>
    <col min="11553" max="11776" width="8.69921875" style="1"/>
    <col min="11777" max="11777" width="46.8984375" style="1" customWidth="1"/>
    <col min="11778" max="11778" width="12.3984375" style="1" customWidth="1"/>
    <col min="11779" max="11779" width="45" style="1" customWidth="1"/>
    <col min="11780" max="11780" width="12" style="1" customWidth="1"/>
    <col min="11781" max="11781" width="0" style="1" hidden="1" customWidth="1"/>
    <col min="11782" max="11808" width="9" style="1" bestFit="1" customWidth="1"/>
    <col min="11809" max="12032" width="8.69921875" style="1"/>
    <col min="12033" max="12033" width="46.8984375" style="1" customWidth="1"/>
    <col min="12034" max="12034" width="12.3984375" style="1" customWidth="1"/>
    <col min="12035" max="12035" width="45" style="1" customWidth="1"/>
    <col min="12036" max="12036" width="12" style="1" customWidth="1"/>
    <col min="12037" max="12037" width="0" style="1" hidden="1" customWidth="1"/>
    <col min="12038" max="12064" width="9" style="1" bestFit="1" customWidth="1"/>
    <col min="12065" max="12288" width="8.69921875" style="1"/>
    <col min="12289" max="12289" width="46.8984375" style="1" customWidth="1"/>
    <col min="12290" max="12290" width="12.3984375" style="1" customWidth="1"/>
    <col min="12291" max="12291" width="45" style="1" customWidth="1"/>
    <col min="12292" max="12292" width="12" style="1" customWidth="1"/>
    <col min="12293" max="12293" width="0" style="1" hidden="1" customWidth="1"/>
    <col min="12294" max="12320" width="9" style="1" bestFit="1" customWidth="1"/>
    <col min="12321" max="12544" width="8.69921875" style="1"/>
    <col min="12545" max="12545" width="46.8984375" style="1" customWidth="1"/>
    <col min="12546" max="12546" width="12.3984375" style="1" customWidth="1"/>
    <col min="12547" max="12547" width="45" style="1" customWidth="1"/>
    <col min="12548" max="12548" width="12" style="1" customWidth="1"/>
    <col min="12549" max="12549" width="0" style="1" hidden="1" customWidth="1"/>
    <col min="12550" max="12576" width="9" style="1" bestFit="1" customWidth="1"/>
    <col min="12577" max="12800" width="8.69921875" style="1"/>
    <col min="12801" max="12801" width="46.8984375" style="1" customWidth="1"/>
    <col min="12802" max="12802" width="12.3984375" style="1" customWidth="1"/>
    <col min="12803" max="12803" width="45" style="1" customWidth="1"/>
    <col min="12804" max="12804" width="12" style="1" customWidth="1"/>
    <col min="12805" max="12805" width="0" style="1" hidden="1" customWidth="1"/>
    <col min="12806" max="12832" width="9" style="1" bestFit="1" customWidth="1"/>
    <col min="12833" max="13056" width="8.69921875" style="1"/>
    <col min="13057" max="13057" width="46.8984375" style="1" customWidth="1"/>
    <col min="13058" max="13058" width="12.3984375" style="1" customWidth="1"/>
    <col min="13059" max="13059" width="45" style="1" customWidth="1"/>
    <col min="13060" max="13060" width="12" style="1" customWidth="1"/>
    <col min="13061" max="13061" width="0" style="1" hidden="1" customWidth="1"/>
    <col min="13062" max="13088" width="9" style="1" bestFit="1" customWidth="1"/>
    <col min="13089" max="13312" width="8.69921875" style="1"/>
    <col min="13313" max="13313" width="46.8984375" style="1" customWidth="1"/>
    <col min="13314" max="13314" width="12.3984375" style="1" customWidth="1"/>
    <col min="13315" max="13315" width="45" style="1" customWidth="1"/>
    <col min="13316" max="13316" width="12" style="1" customWidth="1"/>
    <col min="13317" max="13317" width="0" style="1" hidden="1" customWidth="1"/>
    <col min="13318" max="13344" width="9" style="1" bestFit="1" customWidth="1"/>
    <col min="13345" max="13568" width="8.69921875" style="1"/>
    <col min="13569" max="13569" width="46.8984375" style="1" customWidth="1"/>
    <col min="13570" max="13570" width="12.3984375" style="1" customWidth="1"/>
    <col min="13571" max="13571" width="45" style="1" customWidth="1"/>
    <col min="13572" max="13572" width="12" style="1" customWidth="1"/>
    <col min="13573" max="13573" width="0" style="1" hidden="1" customWidth="1"/>
    <col min="13574" max="13600" width="9" style="1" bestFit="1" customWidth="1"/>
    <col min="13601" max="13824" width="8.69921875" style="1"/>
    <col min="13825" max="13825" width="46.8984375" style="1" customWidth="1"/>
    <col min="13826" max="13826" width="12.3984375" style="1" customWidth="1"/>
    <col min="13827" max="13827" width="45" style="1" customWidth="1"/>
    <col min="13828" max="13828" width="12" style="1" customWidth="1"/>
    <col min="13829" max="13829" width="0" style="1" hidden="1" customWidth="1"/>
    <col min="13830" max="13856" width="9" style="1" bestFit="1" customWidth="1"/>
    <col min="13857" max="14080" width="8.69921875" style="1"/>
    <col min="14081" max="14081" width="46.8984375" style="1" customWidth="1"/>
    <col min="14082" max="14082" width="12.3984375" style="1" customWidth="1"/>
    <col min="14083" max="14083" width="45" style="1" customWidth="1"/>
    <col min="14084" max="14084" width="12" style="1" customWidth="1"/>
    <col min="14085" max="14085" width="0" style="1" hidden="1" customWidth="1"/>
    <col min="14086" max="14112" width="9" style="1" bestFit="1" customWidth="1"/>
    <col min="14113" max="14336" width="8.69921875" style="1"/>
    <col min="14337" max="14337" width="46.8984375" style="1" customWidth="1"/>
    <col min="14338" max="14338" width="12.3984375" style="1" customWidth="1"/>
    <col min="14339" max="14339" width="45" style="1" customWidth="1"/>
    <col min="14340" max="14340" width="12" style="1" customWidth="1"/>
    <col min="14341" max="14341" width="0" style="1" hidden="1" customWidth="1"/>
    <col min="14342" max="14368" width="9" style="1" bestFit="1" customWidth="1"/>
    <col min="14369" max="14592" width="8.69921875" style="1"/>
    <col min="14593" max="14593" width="46.8984375" style="1" customWidth="1"/>
    <col min="14594" max="14594" width="12.3984375" style="1" customWidth="1"/>
    <col min="14595" max="14595" width="45" style="1" customWidth="1"/>
    <col min="14596" max="14596" width="12" style="1" customWidth="1"/>
    <col min="14597" max="14597" width="0" style="1" hidden="1" customWidth="1"/>
    <col min="14598" max="14624" width="9" style="1" bestFit="1" customWidth="1"/>
    <col min="14625" max="14848" width="8.69921875" style="1"/>
    <col min="14849" max="14849" width="46.8984375" style="1" customWidth="1"/>
    <col min="14850" max="14850" width="12.3984375" style="1" customWidth="1"/>
    <col min="14851" max="14851" width="45" style="1" customWidth="1"/>
    <col min="14852" max="14852" width="12" style="1" customWidth="1"/>
    <col min="14853" max="14853" width="0" style="1" hidden="1" customWidth="1"/>
    <col min="14854" max="14880" width="9" style="1" bestFit="1" customWidth="1"/>
    <col min="14881" max="15104" width="8.69921875" style="1"/>
    <col min="15105" max="15105" width="46.8984375" style="1" customWidth="1"/>
    <col min="15106" max="15106" width="12.3984375" style="1" customWidth="1"/>
    <col min="15107" max="15107" width="45" style="1" customWidth="1"/>
    <col min="15108" max="15108" width="12" style="1" customWidth="1"/>
    <col min="15109" max="15109" width="0" style="1" hidden="1" customWidth="1"/>
    <col min="15110" max="15136" width="9" style="1" bestFit="1" customWidth="1"/>
    <col min="15137" max="15360" width="8.69921875" style="1"/>
    <col min="15361" max="15361" width="46.8984375" style="1" customWidth="1"/>
    <col min="15362" max="15362" width="12.3984375" style="1" customWidth="1"/>
    <col min="15363" max="15363" width="45" style="1" customWidth="1"/>
    <col min="15364" max="15364" width="12" style="1" customWidth="1"/>
    <col min="15365" max="15365" width="0" style="1" hidden="1" customWidth="1"/>
    <col min="15366" max="15392" width="9" style="1" bestFit="1" customWidth="1"/>
    <col min="15393" max="15616" width="8.69921875" style="1"/>
    <col min="15617" max="15617" width="46.8984375" style="1" customWidth="1"/>
    <col min="15618" max="15618" width="12.3984375" style="1" customWidth="1"/>
    <col min="15619" max="15619" width="45" style="1" customWidth="1"/>
    <col min="15620" max="15620" width="12" style="1" customWidth="1"/>
    <col min="15621" max="15621" width="0" style="1" hidden="1" customWidth="1"/>
    <col min="15622" max="15648" width="9" style="1" bestFit="1" customWidth="1"/>
    <col min="15649" max="15872" width="8.69921875" style="1"/>
    <col min="15873" max="15873" width="46.8984375" style="1" customWidth="1"/>
    <col min="15874" max="15874" width="12.3984375" style="1" customWidth="1"/>
    <col min="15875" max="15875" width="45" style="1" customWidth="1"/>
    <col min="15876" max="15876" width="12" style="1" customWidth="1"/>
    <col min="15877" max="15877" width="0" style="1" hidden="1" customWidth="1"/>
    <col min="15878" max="15904" width="9" style="1" bestFit="1" customWidth="1"/>
    <col min="15905" max="16128" width="8.69921875" style="1"/>
    <col min="16129" max="16129" width="46.8984375" style="1" customWidth="1"/>
    <col min="16130" max="16130" width="12.3984375" style="1" customWidth="1"/>
    <col min="16131" max="16131" width="45" style="1" customWidth="1"/>
    <col min="16132" max="16132" width="12" style="1" customWidth="1"/>
    <col min="16133" max="16133" width="0" style="1" hidden="1" customWidth="1"/>
    <col min="16134" max="16160" width="9" style="1" bestFit="1" customWidth="1"/>
    <col min="16161" max="16384" width="8.69921875" style="1"/>
  </cols>
  <sheetData>
    <row r="1" spans="1:4" s="19" customFormat="1" ht="36.75" customHeight="1">
      <c r="A1" s="180" t="s">
        <v>1297</v>
      </c>
      <c r="B1" s="180"/>
      <c r="C1" s="180"/>
      <c r="D1" s="180"/>
    </row>
    <row r="2" spans="1:4" s="149" customFormat="1" ht="19.5" customHeight="1">
      <c r="A2" s="147"/>
      <c r="B2" s="148"/>
      <c r="D2" s="90" t="s">
        <v>72</v>
      </c>
    </row>
    <row r="3" spans="1:4" s="19" customFormat="1" ht="22.5" customHeight="1">
      <c r="A3" s="23" t="s">
        <v>828</v>
      </c>
      <c r="B3" s="23" t="s">
        <v>1234</v>
      </c>
      <c r="C3" s="23" t="s">
        <v>828</v>
      </c>
      <c r="D3" s="23" t="s">
        <v>1234</v>
      </c>
    </row>
    <row r="4" spans="1:4" s="149" customFormat="1" ht="22.5" customHeight="1">
      <c r="A4" s="30" t="s">
        <v>1235</v>
      </c>
      <c r="B4" s="14">
        <v>4000</v>
      </c>
      <c r="C4" s="30" t="s">
        <v>1236</v>
      </c>
      <c r="D4" s="14">
        <v>4000</v>
      </c>
    </row>
    <row r="5" spans="1:4" s="149" customFormat="1" ht="22.5" customHeight="1">
      <c r="A5" s="30" t="s">
        <v>1237</v>
      </c>
      <c r="B5" s="14"/>
      <c r="C5" s="30" t="s">
        <v>1238</v>
      </c>
      <c r="D5" s="14"/>
    </row>
    <row r="6" spans="1:4" s="149" customFormat="1" ht="22.5" customHeight="1">
      <c r="A6" s="30" t="s">
        <v>1239</v>
      </c>
      <c r="B6" s="14"/>
      <c r="C6" s="36" t="s">
        <v>1240</v>
      </c>
      <c r="D6" s="38"/>
    </row>
    <row r="7" spans="1:4" s="149" customFormat="1" ht="22.5" customHeight="1">
      <c r="A7" s="30" t="s">
        <v>1241</v>
      </c>
      <c r="B7" s="14"/>
      <c r="C7" s="30" t="s">
        <v>1242</v>
      </c>
      <c r="D7" s="30"/>
    </row>
    <row r="8" spans="1:4" s="149" customFormat="1" ht="22.5" customHeight="1">
      <c r="A8" s="30"/>
      <c r="B8" s="30"/>
      <c r="C8" s="36"/>
      <c r="D8" s="38"/>
    </row>
    <row r="9" spans="1:4" s="149" customFormat="1" ht="22.5" customHeight="1">
      <c r="A9" s="30"/>
      <c r="B9" s="39"/>
      <c r="C9" s="30"/>
      <c r="D9" s="14"/>
    </row>
    <row r="10" spans="1:4" s="149" customFormat="1" ht="22.5" customHeight="1">
      <c r="A10" s="66" t="s">
        <v>788</v>
      </c>
      <c r="B10" s="95">
        <f>SUM(B4:B7)</f>
        <v>4000</v>
      </c>
      <c r="C10" s="66" t="s">
        <v>789</v>
      </c>
      <c r="D10" s="95">
        <f>SUM(D4:D7)</f>
        <v>4000</v>
      </c>
    </row>
    <row r="11" spans="1:4" s="149" customFormat="1" ht="29.25" customHeight="1">
      <c r="A11" s="19"/>
      <c r="B11" s="19"/>
      <c r="C11" s="19"/>
      <c r="D11" s="19"/>
    </row>
    <row r="12" spans="1:4" s="149" customFormat="1" ht="27.75" customHeight="1">
      <c r="A12" s="19"/>
      <c r="B12" s="19"/>
      <c r="C12" s="19"/>
      <c r="D12" s="19"/>
    </row>
    <row r="13" spans="1:4" s="149" customFormat="1" ht="18.75" customHeight="1">
      <c r="A13" s="19"/>
      <c r="B13" s="19"/>
      <c r="C13" s="19"/>
      <c r="D13" s="19"/>
    </row>
    <row r="14" spans="1:4" s="149" customFormat="1" ht="16.5" customHeight="1">
      <c r="A14" s="19"/>
      <c r="B14" s="19"/>
      <c r="C14" s="19"/>
      <c r="D14" s="19"/>
    </row>
    <row r="15" spans="1:4" s="19" customFormat="1" ht="16.5" customHeight="1"/>
    <row r="16" spans="1:4" s="19" customFormat="1" ht="16.5" customHeight="1"/>
    <row r="17" s="19" customFormat="1" ht="24" customHeight="1"/>
    <row r="18" s="19" customFormat="1" ht="24" customHeight="1"/>
    <row r="19" s="19" customFormat="1" ht="24" customHeight="1"/>
    <row r="20" s="19" customFormat="1" ht="24" customHeight="1"/>
    <row r="21" s="19" customFormat="1" ht="24" customHeight="1"/>
    <row r="22" s="19" customFormat="1" ht="24.75" customHeight="1"/>
    <row r="23" s="19" customFormat="1" ht="24.75" customHeight="1"/>
    <row r="24" s="19" customFormat="1" ht="24.75" customHeight="1"/>
    <row r="25" s="19" customFormat="1" ht="24.75" customHeight="1"/>
    <row r="26" s="19" customFormat="1" ht="24.75" customHeight="1"/>
    <row r="27" s="19" customFormat="1" ht="24.75" customHeight="1"/>
    <row r="28" s="19" customFormat="1" ht="24.75" customHeight="1"/>
    <row r="29" s="19" customFormat="1" ht="24.75" customHeight="1"/>
    <row r="30" s="19" customFormat="1" ht="24.75" customHeight="1"/>
    <row r="31" s="19" customFormat="1" ht="24.75" customHeight="1"/>
    <row r="32" s="19" customFormat="1" ht="24.75" customHeight="1"/>
    <row r="33" s="19" customFormat="1" ht="24.75" customHeight="1"/>
    <row r="34" s="19" customFormat="1" ht="24.75" customHeight="1"/>
    <row r="35" s="19" customFormat="1" ht="24.75" customHeight="1"/>
    <row r="36" s="19" customFormat="1" ht="24.75" customHeight="1"/>
    <row r="37" s="19" customFormat="1" ht="24.75" customHeight="1"/>
    <row r="38" s="19" customFormat="1" ht="24.75" customHeight="1"/>
    <row r="39" s="19" customFormat="1" ht="24.75" customHeight="1"/>
    <row r="40" s="19" customFormat="1" ht="24.75" customHeight="1"/>
    <row r="41" s="19" customFormat="1" ht="24.75" customHeight="1"/>
    <row r="42" s="19" customFormat="1" ht="24.75" customHeight="1"/>
    <row r="43" s="19" customFormat="1" ht="24.75" customHeight="1"/>
    <row r="44" s="19" customFormat="1" ht="24.75" customHeight="1"/>
    <row r="45" s="19" customFormat="1" ht="24.75" customHeight="1"/>
    <row r="46" s="19" customFormat="1" ht="24.75" customHeight="1"/>
    <row r="47" s="19" customFormat="1" ht="24.75" customHeight="1"/>
    <row r="48" s="19" customFormat="1" ht="24.75" customHeight="1"/>
    <row r="49" s="19" customFormat="1" ht="24.75" customHeight="1"/>
    <row r="50" s="19" customFormat="1" ht="24.75" customHeight="1"/>
    <row r="51" s="19" customFormat="1" ht="24.75" customHeight="1"/>
    <row r="52" s="19" customFormat="1" ht="24.75" customHeight="1"/>
    <row r="53" s="19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47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H6"/>
  <sheetViews>
    <sheetView workbookViewId="0">
      <selection activeCell="J21" sqref="J21"/>
    </sheetView>
  </sheetViews>
  <sheetFormatPr defaultColWidth="8" defaultRowHeight="15.6"/>
  <cols>
    <col min="1" max="1" width="24.5" style="155" customWidth="1"/>
    <col min="2" max="2" width="12.8984375" style="155" customWidth="1"/>
    <col min="3" max="3" width="12.8984375" style="165" customWidth="1"/>
    <col min="4" max="8" width="12.8984375" style="155" customWidth="1"/>
    <col min="9" max="16384" width="8" style="155"/>
  </cols>
  <sheetData>
    <row r="1" spans="1:8" ht="30.6">
      <c r="A1" s="199" t="s">
        <v>1296</v>
      </c>
      <c r="B1" s="199"/>
      <c r="C1" s="199"/>
      <c r="D1" s="199"/>
      <c r="E1" s="199"/>
      <c r="F1" s="199"/>
      <c r="G1" s="199"/>
      <c r="H1" s="199"/>
    </row>
    <row r="2" spans="1:8">
      <c r="A2" s="200"/>
      <c r="B2" s="200"/>
      <c r="C2" s="200"/>
    </row>
    <row r="3" spans="1:8">
      <c r="C3" s="156"/>
      <c r="H3" s="156" t="s">
        <v>1254</v>
      </c>
    </row>
    <row r="4" spans="1:8" s="159" customFormat="1">
      <c r="A4" s="157" t="s">
        <v>1255</v>
      </c>
      <c r="B4" s="158" t="s">
        <v>1256</v>
      </c>
      <c r="C4" s="158" t="s">
        <v>1257</v>
      </c>
      <c r="D4" s="158" t="s">
        <v>1258</v>
      </c>
      <c r="E4" s="158" t="s">
        <v>1259</v>
      </c>
      <c r="F4" s="158" t="s">
        <v>1260</v>
      </c>
      <c r="G4" s="158" t="s">
        <v>1261</v>
      </c>
      <c r="H4" s="158" t="s">
        <v>1262</v>
      </c>
    </row>
    <row r="5" spans="1:8" s="162" customFormat="1" ht="20.399999999999999">
      <c r="A5" s="160" t="s">
        <v>1263</v>
      </c>
      <c r="B5" s="161">
        <f t="shared" ref="B5:H5" si="0">SUM(B6:B6)</f>
        <v>0</v>
      </c>
      <c r="C5" s="161">
        <f t="shared" si="0"/>
        <v>0</v>
      </c>
      <c r="D5" s="161">
        <f t="shared" si="0"/>
        <v>0</v>
      </c>
      <c r="E5" s="161">
        <f t="shared" si="0"/>
        <v>0</v>
      </c>
      <c r="F5" s="161">
        <f t="shared" si="0"/>
        <v>0</v>
      </c>
      <c r="G5" s="161">
        <f t="shared" si="0"/>
        <v>0</v>
      </c>
      <c r="H5" s="161">
        <f t="shared" si="0"/>
        <v>0</v>
      </c>
    </row>
    <row r="6" spans="1:8" s="159" customFormat="1" ht="20.399999999999999">
      <c r="A6" s="163" t="s">
        <v>1264</v>
      </c>
      <c r="B6" s="164">
        <v>0</v>
      </c>
      <c r="C6" s="164">
        <v>0</v>
      </c>
      <c r="D6" s="164">
        <v>0</v>
      </c>
      <c r="E6" s="164">
        <v>0</v>
      </c>
      <c r="F6" s="164">
        <v>0</v>
      </c>
      <c r="G6" s="164">
        <v>0</v>
      </c>
      <c r="H6" s="164">
        <v>0</v>
      </c>
    </row>
  </sheetData>
  <mergeCells count="2">
    <mergeCell ref="A1:H1"/>
    <mergeCell ref="A2:C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0"/>
  </sheetPr>
  <dimension ref="A1:IV21"/>
  <sheetViews>
    <sheetView showZeros="0" view="pageBreakPreview" topLeftCell="A2" workbookViewId="0">
      <selection activeCell="B17" sqref="B17"/>
    </sheetView>
  </sheetViews>
  <sheetFormatPr defaultColWidth="8.69921875" defaultRowHeight="15.6"/>
  <cols>
    <col min="1" max="1" width="46.3984375" style="153" customWidth="1"/>
    <col min="2" max="2" width="17.19921875" style="150" customWidth="1"/>
    <col min="3" max="4" width="17.19921875" style="151" customWidth="1"/>
    <col min="5" max="5" width="17.19921875" style="152" customWidth="1"/>
    <col min="6" max="6" width="10.5" style="153" bestFit="1" customWidth="1"/>
    <col min="7" max="32" width="9" style="153" bestFit="1" customWidth="1"/>
    <col min="33" max="256" width="8.69921875" style="153"/>
    <col min="257" max="257" width="46.3984375" style="153" customWidth="1"/>
    <col min="258" max="261" width="17.19921875" style="153" customWidth="1"/>
    <col min="262" max="262" width="10.5" style="153" bestFit="1" customWidth="1"/>
    <col min="263" max="288" width="9" style="153" bestFit="1" customWidth="1"/>
    <col min="289" max="512" width="8.69921875" style="153"/>
    <col min="513" max="513" width="46.3984375" style="153" customWidth="1"/>
    <col min="514" max="517" width="17.19921875" style="153" customWidth="1"/>
    <col min="518" max="518" width="10.5" style="153" bestFit="1" customWidth="1"/>
    <col min="519" max="544" width="9" style="153" bestFit="1" customWidth="1"/>
    <col min="545" max="768" width="8.69921875" style="153"/>
    <col min="769" max="769" width="46.3984375" style="153" customWidth="1"/>
    <col min="770" max="773" width="17.19921875" style="153" customWidth="1"/>
    <col min="774" max="774" width="10.5" style="153" bestFit="1" customWidth="1"/>
    <col min="775" max="800" width="9" style="153" bestFit="1" customWidth="1"/>
    <col min="801" max="1024" width="8.69921875" style="153"/>
    <col min="1025" max="1025" width="46.3984375" style="153" customWidth="1"/>
    <col min="1026" max="1029" width="17.19921875" style="153" customWidth="1"/>
    <col min="1030" max="1030" width="10.5" style="153" bestFit="1" customWidth="1"/>
    <col min="1031" max="1056" width="9" style="153" bestFit="1" customWidth="1"/>
    <col min="1057" max="1280" width="8.69921875" style="153"/>
    <col min="1281" max="1281" width="46.3984375" style="153" customWidth="1"/>
    <col min="1282" max="1285" width="17.19921875" style="153" customWidth="1"/>
    <col min="1286" max="1286" width="10.5" style="153" bestFit="1" customWidth="1"/>
    <col min="1287" max="1312" width="9" style="153" bestFit="1" customWidth="1"/>
    <col min="1313" max="1536" width="8.69921875" style="153"/>
    <col min="1537" max="1537" width="46.3984375" style="153" customWidth="1"/>
    <col min="1538" max="1541" width="17.19921875" style="153" customWidth="1"/>
    <col min="1542" max="1542" width="10.5" style="153" bestFit="1" customWidth="1"/>
    <col min="1543" max="1568" width="9" style="153" bestFit="1" customWidth="1"/>
    <col min="1569" max="1792" width="8.69921875" style="153"/>
    <col min="1793" max="1793" width="46.3984375" style="153" customWidth="1"/>
    <col min="1794" max="1797" width="17.19921875" style="153" customWidth="1"/>
    <col min="1798" max="1798" width="10.5" style="153" bestFit="1" customWidth="1"/>
    <col min="1799" max="1824" width="9" style="153" bestFit="1" customWidth="1"/>
    <col min="1825" max="2048" width="8.69921875" style="153"/>
    <col min="2049" max="2049" width="46.3984375" style="153" customWidth="1"/>
    <col min="2050" max="2053" width="17.19921875" style="153" customWidth="1"/>
    <col min="2054" max="2054" width="10.5" style="153" bestFit="1" customWidth="1"/>
    <col min="2055" max="2080" width="9" style="153" bestFit="1" customWidth="1"/>
    <col min="2081" max="2304" width="8.69921875" style="153"/>
    <col min="2305" max="2305" width="46.3984375" style="153" customWidth="1"/>
    <col min="2306" max="2309" width="17.19921875" style="153" customWidth="1"/>
    <col min="2310" max="2310" width="10.5" style="153" bestFit="1" customWidth="1"/>
    <col min="2311" max="2336" width="9" style="153" bestFit="1" customWidth="1"/>
    <col min="2337" max="2560" width="8.69921875" style="153"/>
    <col min="2561" max="2561" width="46.3984375" style="153" customWidth="1"/>
    <col min="2562" max="2565" width="17.19921875" style="153" customWidth="1"/>
    <col min="2566" max="2566" width="10.5" style="153" bestFit="1" customWidth="1"/>
    <col min="2567" max="2592" width="9" style="153" bestFit="1" customWidth="1"/>
    <col min="2593" max="2816" width="8.69921875" style="153"/>
    <col min="2817" max="2817" width="46.3984375" style="153" customWidth="1"/>
    <col min="2818" max="2821" width="17.19921875" style="153" customWidth="1"/>
    <col min="2822" max="2822" width="10.5" style="153" bestFit="1" customWidth="1"/>
    <col min="2823" max="2848" width="9" style="153" bestFit="1" customWidth="1"/>
    <col min="2849" max="3072" width="8.69921875" style="153"/>
    <col min="3073" max="3073" width="46.3984375" style="153" customWidth="1"/>
    <col min="3074" max="3077" width="17.19921875" style="153" customWidth="1"/>
    <col min="3078" max="3078" width="10.5" style="153" bestFit="1" customWidth="1"/>
    <col min="3079" max="3104" width="9" style="153" bestFit="1" customWidth="1"/>
    <col min="3105" max="3328" width="8.69921875" style="153"/>
    <col min="3329" max="3329" width="46.3984375" style="153" customWidth="1"/>
    <col min="3330" max="3333" width="17.19921875" style="153" customWidth="1"/>
    <col min="3334" max="3334" width="10.5" style="153" bestFit="1" customWidth="1"/>
    <col min="3335" max="3360" width="9" style="153" bestFit="1" customWidth="1"/>
    <col min="3361" max="3584" width="8.69921875" style="153"/>
    <col min="3585" max="3585" width="46.3984375" style="153" customWidth="1"/>
    <col min="3586" max="3589" width="17.19921875" style="153" customWidth="1"/>
    <col min="3590" max="3590" width="10.5" style="153" bestFit="1" customWidth="1"/>
    <col min="3591" max="3616" width="9" style="153" bestFit="1" customWidth="1"/>
    <col min="3617" max="3840" width="8.69921875" style="153"/>
    <col min="3841" max="3841" width="46.3984375" style="153" customWidth="1"/>
    <col min="3842" max="3845" width="17.19921875" style="153" customWidth="1"/>
    <col min="3846" max="3846" width="10.5" style="153" bestFit="1" customWidth="1"/>
    <col min="3847" max="3872" width="9" style="153" bestFit="1" customWidth="1"/>
    <col min="3873" max="4096" width="8.69921875" style="153"/>
    <col min="4097" max="4097" width="46.3984375" style="153" customWidth="1"/>
    <col min="4098" max="4101" width="17.19921875" style="153" customWidth="1"/>
    <col min="4102" max="4102" width="10.5" style="153" bestFit="1" customWidth="1"/>
    <col min="4103" max="4128" width="9" style="153" bestFit="1" customWidth="1"/>
    <col min="4129" max="4352" width="8.69921875" style="153"/>
    <col min="4353" max="4353" width="46.3984375" style="153" customWidth="1"/>
    <col min="4354" max="4357" width="17.19921875" style="153" customWidth="1"/>
    <col min="4358" max="4358" width="10.5" style="153" bestFit="1" customWidth="1"/>
    <col min="4359" max="4384" width="9" style="153" bestFit="1" customWidth="1"/>
    <col min="4385" max="4608" width="8.69921875" style="153"/>
    <col min="4609" max="4609" width="46.3984375" style="153" customWidth="1"/>
    <col min="4610" max="4613" width="17.19921875" style="153" customWidth="1"/>
    <col min="4614" max="4614" width="10.5" style="153" bestFit="1" customWidth="1"/>
    <col min="4615" max="4640" width="9" style="153" bestFit="1" customWidth="1"/>
    <col min="4641" max="4864" width="8.69921875" style="153"/>
    <col min="4865" max="4865" width="46.3984375" style="153" customWidth="1"/>
    <col min="4866" max="4869" width="17.19921875" style="153" customWidth="1"/>
    <col min="4870" max="4870" width="10.5" style="153" bestFit="1" customWidth="1"/>
    <col min="4871" max="4896" width="9" style="153" bestFit="1" customWidth="1"/>
    <col min="4897" max="5120" width="8.69921875" style="153"/>
    <col min="5121" max="5121" width="46.3984375" style="153" customWidth="1"/>
    <col min="5122" max="5125" width="17.19921875" style="153" customWidth="1"/>
    <col min="5126" max="5126" width="10.5" style="153" bestFit="1" customWidth="1"/>
    <col min="5127" max="5152" width="9" style="153" bestFit="1" customWidth="1"/>
    <col min="5153" max="5376" width="8.69921875" style="153"/>
    <col min="5377" max="5377" width="46.3984375" style="153" customWidth="1"/>
    <col min="5378" max="5381" width="17.19921875" style="153" customWidth="1"/>
    <col min="5382" max="5382" width="10.5" style="153" bestFit="1" customWidth="1"/>
    <col min="5383" max="5408" width="9" style="153" bestFit="1" customWidth="1"/>
    <col min="5409" max="5632" width="8.69921875" style="153"/>
    <col min="5633" max="5633" width="46.3984375" style="153" customWidth="1"/>
    <col min="5634" max="5637" width="17.19921875" style="153" customWidth="1"/>
    <col min="5638" max="5638" width="10.5" style="153" bestFit="1" customWidth="1"/>
    <col min="5639" max="5664" width="9" style="153" bestFit="1" customWidth="1"/>
    <col min="5665" max="5888" width="8.69921875" style="153"/>
    <col min="5889" max="5889" width="46.3984375" style="153" customWidth="1"/>
    <col min="5890" max="5893" width="17.19921875" style="153" customWidth="1"/>
    <col min="5894" max="5894" width="10.5" style="153" bestFit="1" customWidth="1"/>
    <col min="5895" max="5920" width="9" style="153" bestFit="1" customWidth="1"/>
    <col min="5921" max="6144" width="8.69921875" style="153"/>
    <col min="6145" max="6145" width="46.3984375" style="153" customWidth="1"/>
    <col min="6146" max="6149" width="17.19921875" style="153" customWidth="1"/>
    <col min="6150" max="6150" width="10.5" style="153" bestFit="1" customWidth="1"/>
    <col min="6151" max="6176" width="9" style="153" bestFit="1" customWidth="1"/>
    <col min="6177" max="6400" width="8.69921875" style="153"/>
    <col min="6401" max="6401" width="46.3984375" style="153" customWidth="1"/>
    <col min="6402" max="6405" width="17.19921875" style="153" customWidth="1"/>
    <col min="6406" max="6406" width="10.5" style="153" bestFit="1" customWidth="1"/>
    <col min="6407" max="6432" width="9" style="153" bestFit="1" customWidth="1"/>
    <col min="6433" max="6656" width="8.69921875" style="153"/>
    <col min="6657" max="6657" width="46.3984375" style="153" customWidth="1"/>
    <col min="6658" max="6661" width="17.19921875" style="153" customWidth="1"/>
    <col min="6662" max="6662" width="10.5" style="153" bestFit="1" customWidth="1"/>
    <col min="6663" max="6688" width="9" style="153" bestFit="1" customWidth="1"/>
    <col min="6689" max="6912" width="8.69921875" style="153"/>
    <col min="6913" max="6913" width="46.3984375" style="153" customWidth="1"/>
    <col min="6914" max="6917" width="17.19921875" style="153" customWidth="1"/>
    <col min="6918" max="6918" width="10.5" style="153" bestFit="1" customWidth="1"/>
    <col min="6919" max="6944" width="9" style="153" bestFit="1" customWidth="1"/>
    <col min="6945" max="7168" width="8.69921875" style="153"/>
    <col min="7169" max="7169" width="46.3984375" style="153" customWidth="1"/>
    <col min="7170" max="7173" width="17.19921875" style="153" customWidth="1"/>
    <col min="7174" max="7174" width="10.5" style="153" bestFit="1" customWidth="1"/>
    <col min="7175" max="7200" width="9" style="153" bestFit="1" customWidth="1"/>
    <col min="7201" max="7424" width="8.69921875" style="153"/>
    <col min="7425" max="7425" width="46.3984375" style="153" customWidth="1"/>
    <col min="7426" max="7429" width="17.19921875" style="153" customWidth="1"/>
    <col min="7430" max="7430" width="10.5" style="153" bestFit="1" customWidth="1"/>
    <col min="7431" max="7456" width="9" style="153" bestFit="1" customWidth="1"/>
    <col min="7457" max="7680" width="8.69921875" style="153"/>
    <col min="7681" max="7681" width="46.3984375" style="153" customWidth="1"/>
    <col min="7682" max="7685" width="17.19921875" style="153" customWidth="1"/>
    <col min="7686" max="7686" width="10.5" style="153" bestFit="1" customWidth="1"/>
    <col min="7687" max="7712" width="9" style="153" bestFit="1" customWidth="1"/>
    <col min="7713" max="7936" width="8.69921875" style="153"/>
    <col min="7937" max="7937" width="46.3984375" style="153" customWidth="1"/>
    <col min="7938" max="7941" width="17.19921875" style="153" customWidth="1"/>
    <col min="7942" max="7942" width="10.5" style="153" bestFit="1" customWidth="1"/>
    <col min="7943" max="7968" width="9" style="153" bestFit="1" customWidth="1"/>
    <col min="7969" max="8192" width="8.69921875" style="153"/>
    <col min="8193" max="8193" width="46.3984375" style="153" customWidth="1"/>
    <col min="8194" max="8197" width="17.19921875" style="153" customWidth="1"/>
    <col min="8198" max="8198" width="10.5" style="153" bestFit="1" customWidth="1"/>
    <col min="8199" max="8224" width="9" style="153" bestFit="1" customWidth="1"/>
    <col min="8225" max="8448" width="8.69921875" style="153"/>
    <col min="8449" max="8449" width="46.3984375" style="153" customWidth="1"/>
    <col min="8450" max="8453" width="17.19921875" style="153" customWidth="1"/>
    <col min="8454" max="8454" width="10.5" style="153" bestFit="1" customWidth="1"/>
    <col min="8455" max="8480" width="9" style="153" bestFit="1" customWidth="1"/>
    <col min="8481" max="8704" width="8.69921875" style="153"/>
    <col min="8705" max="8705" width="46.3984375" style="153" customWidth="1"/>
    <col min="8706" max="8709" width="17.19921875" style="153" customWidth="1"/>
    <col min="8710" max="8710" width="10.5" style="153" bestFit="1" customWidth="1"/>
    <col min="8711" max="8736" width="9" style="153" bestFit="1" customWidth="1"/>
    <col min="8737" max="8960" width="8.69921875" style="153"/>
    <col min="8961" max="8961" width="46.3984375" style="153" customWidth="1"/>
    <col min="8962" max="8965" width="17.19921875" style="153" customWidth="1"/>
    <col min="8966" max="8966" width="10.5" style="153" bestFit="1" customWidth="1"/>
    <col min="8967" max="8992" width="9" style="153" bestFit="1" customWidth="1"/>
    <col min="8993" max="9216" width="8.69921875" style="153"/>
    <col min="9217" max="9217" width="46.3984375" style="153" customWidth="1"/>
    <col min="9218" max="9221" width="17.19921875" style="153" customWidth="1"/>
    <col min="9222" max="9222" width="10.5" style="153" bestFit="1" customWidth="1"/>
    <col min="9223" max="9248" width="9" style="153" bestFit="1" customWidth="1"/>
    <col min="9249" max="9472" width="8.69921875" style="153"/>
    <col min="9473" max="9473" width="46.3984375" style="153" customWidth="1"/>
    <col min="9474" max="9477" width="17.19921875" style="153" customWidth="1"/>
    <col min="9478" max="9478" width="10.5" style="153" bestFit="1" customWidth="1"/>
    <col min="9479" max="9504" width="9" style="153" bestFit="1" customWidth="1"/>
    <col min="9505" max="9728" width="8.69921875" style="153"/>
    <col min="9729" max="9729" width="46.3984375" style="153" customWidth="1"/>
    <col min="9730" max="9733" width="17.19921875" style="153" customWidth="1"/>
    <col min="9734" max="9734" width="10.5" style="153" bestFit="1" customWidth="1"/>
    <col min="9735" max="9760" width="9" style="153" bestFit="1" customWidth="1"/>
    <col min="9761" max="9984" width="8.69921875" style="153"/>
    <col min="9985" max="9985" width="46.3984375" style="153" customWidth="1"/>
    <col min="9986" max="9989" width="17.19921875" style="153" customWidth="1"/>
    <col min="9990" max="9990" width="10.5" style="153" bestFit="1" customWidth="1"/>
    <col min="9991" max="10016" width="9" style="153" bestFit="1" customWidth="1"/>
    <col min="10017" max="10240" width="8.69921875" style="153"/>
    <col min="10241" max="10241" width="46.3984375" style="153" customWidth="1"/>
    <col min="10242" max="10245" width="17.19921875" style="153" customWidth="1"/>
    <col min="10246" max="10246" width="10.5" style="153" bestFit="1" customWidth="1"/>
    <col min="10247" max="10272" width="9" style="153" bestFit="1" customWidth="1"/>
    <col min="10273" max="10496" width="8.69921875" style="153"/>
    <col min="10497" max="10497" width="46.3984375" style="153" customWidth="1"/>
    <col min="10498" max="10501" width="17.19921875" style="153" customWidth="1"/>
    <col min="10502" max="10502" width="10.5" style="153" bestFit="1" customWidth="1"/>
    <col min="10503" max="10528" width="9" style="153" bestFit="1" customWidth="1"/>
    <col min="10529" max="10752" width="8.69921875" style="153"/>
    <col min="10753" max="10753" width="46.3984375" style="153" customWidth="1"/>
    <col min="10754" max="10757" width="17.19921875" style="153" customWidth="1"/>
    <col min="10758" max="10758" width="10.5" style="153" bestFit="1" customWidth="1"/>
    <col min="10759" max="10784" width="9" style="153" bestFit="1" customWidth="1"/>
    <col min="10785" max="11008" width="8.69921875" style="153"/>
    <col min="11009" max="11009" width="46.3984375" style="153" customWidth="1"/>
    <col min="11010" max="11013" width="17.19921875" style="153" customWidth="1"/>
    <col min="11014" max="11014" width="10.5" style="153" bestFit="1" customWidth="1"/>
    <col min="11015" max="11040" width="9" style="153" bestFit="1" customWidth="1"/>
    <col min="11041" max="11264" width="8.69921875" style="153"/>
    <col min="11265" max="11265" width="46.3984375" style="153" customWidth="1"/>
    <col min="11266" max="11269" width="17.19921875" style="153" customWidth="1"/>
    <col min="11270" max="11270" width="10.5" style="153" bestFit="1" customWidth="1"/>
    <col min="11271" max="11296" width="9" style="153" bestFit="1" customWidth="1"/>
    <col min="11297" max="11520" width="8.69921875" style="153"/>
    <col min="11521" max="11521" width="46.3984375" style="153" customWidth="1"/>
    <col min="11522" max="11525" width="17.19921875" style="153" customWidth="1"/>
    <col min="11526" max="11526" width="10.5" style="153" bestFit="1" customWidth="1"/>
    <col min="11527" max="11552" width="9" style="153" bestFit="1" customWidth="1"/>
    <col min="11553" max="11776" width="8.69921875" style="153"/>
    <col min="11777" max="11777" width="46.3984375" style="153" customWidth="1"/>
    <col min="11778" max="11781" width="17.19921875" style="153" customWidth="1"/>
    <col min="11782" max="11782" width="10.5" style="153" bestFit="1" customWidth="1"/>
    <col min="11783" max="11808" width="9" style="153" bestFit="1" customWidth="1"/>
    <col min="11809" max="12032" width="8.69921875" style="153"/>
    <col min="12033" max="12033" width="46.3984375" style="153" customWidth="1"/>
    <col min="12034" max="12037" width="17.19921875" style="153" customWidth="1"/>
    <col min="12038" max="12038" width="10.5" style="153" bestFit="1" customWidth="1"/>
    <col min="12039" max="12064" width="9" style="153" bestFit="1" customWidth="1"/>
    <col min="12065" max="12288" width="8.69921875" style="153"/>
    <col min="12289" max="12289" width="46.3984375" style="153" customWidth="1"/>
    <col min="12290" max="12293" width="17.19921875" style="153" customWidth="1"/>
    <col min="12294" max="12294" width="10.5" style="153" bestFit="1" customWidth="1"/>
    <col min="12295" max="12320" width="9" style="153" bestFit="1" customWidth="1"/>
    <col min="12321" max="12544" width="8.69921875" style="153"/>
    <col min="12545" max="12545" width="46.3984375" style="153" customWidth="1"/>
    <col min="12546" max="12549" width="17.19921875" style="153" customWidth="1"/>
    <col min="12550" max="12550" width="10.5" style="153" bestFit="1" customWidth="1"/>
    <col min="12551" max="12576" width="9" style="153" bestFit="1" customWidth="1"/>
    <col min="12577" max="12800" width="8.69921875" style="153"/>
    <col min="12801" max="12801" width="46.3984375" style="153" customWidth="1"/>
    <col min="12802" max="12805" width="17.19921875" style="153" customWidth="1"/>
    <col min="12806" max="12806" width="10.5" style="153" bestFit="1" customWidth="1"/>
    <col min="12807" max="12832" width="9" style="153" bestFit="1" customWidth="1"/>
    <col min="12833" max="13056" width="8.69921875" style="153"/>
    <col min="13057" max="13057" width="46.3984375" style="153" customWidth="1"/>
    <col min="13058" max="13061" width="17.19921875" style="153" customWidth="1"/>
    <col min="13062" max="13062" width="10.5" style="153" bestFit="1" customWidth="1"/>
    <col min="13063" max="13088" width="9" style="153" bestFit="1" customWidth="1"/>
    <col min="13089" max="13312" width="8.69921875" style="153"/>
    <col min="13313" max="13313" width="46.3984375" style="153" customWidth="1"/>
    <col min="13314" max="13317" width="17.19921875" style="153" customWidth="1"/>
    <col min="13318" max="13318" width="10.5" style="153" bestFit="1" customWidth="1"/>
    <col min="13319" max="13344" width="9" style="153" bestFit="1" customWidth="1"/>
    <col min="13345" max="13568" width="8.69921875" style="153"/>
    <col min="13569" max="13569" width="46.3984375" style="153" customWidth="1"/>
    <col min="13570" max="13573" width="17.19921875" style="153" customWidth="1"/>
    <col min="13574" max="13574" width="10.5" style="153" bestFit="1" customWidth="1"/>
    <col min="13575" max="13600" width="9" style="153" bestFit="1" customWidth="1"/>
    <col min="13601" max="13824" width="8.69921875" style="153"/>
    <col min="13825" max="13825" width="46.3984375" style="153" customWidth="1"/>
    <col min="13826" max="13829" width="17.19921875" style="153" customWidth="1"/>
    <col min="13830" max="13830" width="10.5" style="153" bestFit="1" customWidth="1"/>
    <col min="13831" max="13856" width="9" style="153" bestFit="1" customWidth="1"/>
    <col min="13857" max="14080" width="8.69921875" style="153"/>
    <col min="14081" max="14081" width="46.3984375" style="153" customWidth="1"/>
    <col min="14082" max="14085" width="17.19921875" style="153" customWidth="1"/>
    <col min="14086" max="14086" width="10.5" style="153" bestFit="1" customWidth="1"/>
    <col min="14087" max="14112" width="9" style="153" bestFit="1" customWidth="1"/>
    <col min="14113" max="14336" width="8.69921875" style="153"/>
    <col min="14337" max="14337" width="46.3984375" style="153" customWidth="1"/>
    <col min="14338" max="14341" width="17.19921875" style="153" customWidth="1"/>
    <col min="14342" max="14342" width="10.5" style="153" bestFit="1" customWidth="1"/>
    <col min="14343" max="14368" width="9" style="153" bestFit="1" customWidth="1"/>
    <col min="14369" max="14592" width="8.69921875" style="153"/>
    <col min="14593" max="14593" width="46.3984375" style="153" customWidth="1"/>
    <col min="14594" max="14597" width="17.19921875" style="153" customWidth="1"/>
    <col min="14598" max="14598" width="10.5" style="153" bestFit="1" customWidth="1"/>
    <col min="14599" max="14624" width="9" style="153" bestFit="1" customWidth="1"/>
    <col min="14625" max="14848" width="8.69921875" style="153"/>
    <col min="14849" max="14849" width="46.3984375" style="153" customWidth="1"/>
    <col min="14850" max="14853" width="17.19921875" style="153" customWidth="1"/>
    <col min="14854" max="14854" width="10.5" style="153" bestFit="1" customWidth="1"/>
    <col min="14855" max="14880" width="9" style="153" bestFit="1" customWidth="1"/>
    <col min="14881" max="15104" width="8.69921875" style="153"/>
    <col min="15105" max="15105" width="46.3984375" style="153" customWidth="1"/>
    <col min="15106" max="15109" width="17.19921875" style="153" customWidth="1"/>
    <col min="15110" max="15110" width="10.5" style="153" bestFit="1" customWidth="1"/>
    <col min="15111" max="15136" width="9" style="153" bestFit="1" customWidth="1"/>
    <col min="15137" max="15360" width="8.69921875" style="153"/>
    <col min="15361" max="15361" width="46.3984375" style="153" customWidth="1"/>
    <col min="15362" max="15365" width="17.19921875" style="153" customWidth="1"/>
    <col min="15366" max="15366" width="10.5" style="153" bestFit="1" customWidth="1"/>
    <col min="15367" max="15392" width="9" style="153" bestFit="1" customWidth="1"/>
    <col min="15393" max="15616" width="8.69921875" style="153"/>
    <col min="15617" max="15617" width="46.3984375" style="153" customWidth="1"/>
    <col min="15618" max="15621" width="17.19921875" style="153" customWidth="1"/>
    <col min="15622" max="15622" width="10.5" style="153" bestFit="1" customWidth="1"/>
    <col min="15623" max="15648" width="9" style="153" bestFit="1" customWidth="1"/>
    <col min="15649" max="15872" width="8.69921875" style="153"/>
    <col min="15873" max="15873" width="46.3984375" style="153" customWidth="1"/>
    <col min="15874" max="15877" width="17.19921875" style="153" customWidth="1"/>
    <col min="15878" max="15878" width="10.5" style="153" bestFit="1" customWidth="1"/>
    <col min="15879" max="15904" width="9" style="153" bestFit="1" customWidth="1"/>
    <col min="15905" max="16128" width="8.69921875" style="153"/>
    <col min="16129" max="16129" width="46.3984375" style="153" customWidth="1"/>
    <col min="16130" max="16133" width="17.19921875" style="153" customWidth="1"/>
    <col min="16134" max="16134" width="10.5" style="153" bestFit="1" customWidth="1"/>
    <col min="16135" max="16160" width="9" style="153" bestFit="1" customWidth="1"/>
    <col min="16161" max="16384" width="8.69921875" style="153"/>
  </cols>
  <sheetData>
    <row r="1" spans="1:256" ht="37.950000000000003" hidden="1" customHeight="1">
      <c r="A1" s="42"/>
    </row>
    <row r="2" spans="1:256" ht="28.5" customHeight="1">
      <c r="A2" s="201" t="s">
        <v>1298</v>
      </c>
      <c r="B2" s="201"/>
      <c r="C2" s="201"/>
      <c r="D2" s="201"/>
      <c r="E2" s="201"/>
    </row>
    <row r="3" spans="1:256" ht="16.5" customHeight="1">
      <c r="E3" s="91" t="s">
        <v>827</v>
      </c>
    </row>
    <row r="4" spans="1:256" s="17" customFormat="1" ht="24.75" customHeight="1">
      <c r="A4" s="202" t="s">
        <v>828</v>
      </c>
      <c r="B4" s="204" t="s">
        <v>1266</v>
      </c>
      <c r="C4" s="206" t="s">
        <v>1267</v>
      </c>
      <c r="D4" s="208" t="s">
        <v>1299</v>
      </c>
      <c r="E4" s="209"/>
      <c r="F4" s="16"/>
    </row>
    <row r="5" spans="1:256" s="17" customFormat="1" ht="24" customHeight="1">
      <c r="A5" s="203"/>
      <c r="B5" s="205"/>
      <c r="C5" s="207"/>
      <c r="D5" s="3" t="s">
        <v>785</v>
      </c>
      <c r="E5" s="3" t="s">
        <v>829</v>
      </c>
      <c r="F5" s="16"/>
    </row>
    <row r="6" spans="1:256" ht="22.5" customHeight="1">
      <c r="A6" s="43" t="s">
        <v>1243</v>
      </c>
      <c r="B6" s="112">
        <f>SUM(B7,B10,B12,B15,B18)</f>
        <v>11284</v>
      </c>
      <c r="C6" s="112">
        <f>SUM(C7,C10,C12,C15,C18)</f>
        <v>12134</v>
      </c>
      <c r="D6" s="177">
        <f>C6-B6</f>
        <v>850</v>
      </c>
      <c r="E6" s="93">
        <f>IF(B6=0,"",D6/B6*100)</f>
        <v>7.5327897908543067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  <c r="DF6" s="178"/>
      <c r="DG6" s="178"/>
      <c r="DH6" s="178"/>
      <c r="DI6" s="178"/>
      <c r="DJ6" s="178"/>
      <c r="DK6" s="178"/>
      <c r="DL6" s="178"/>
      <c r="DM6" s="178"/>
      <c r="DN6" s="178"/>
      <c r="DO6" s="178"/>
      <c r="DP6" s="178"/>
      <c r="DQ6" s="178"/>
      <c r="DR6" s="178"/>
      <c r="DS6" s="178"/>
      <c r="DT6" s="178"/>
      <c r="DU6" s="178"/>
      <c r="DV6" s="178"/>
      <c r="DW6" s="178"/>
      <c r="DX6" s="178"/>
      <c r="DY6" s="178"/>
      <c r="DZ6" s="178"/>
      <c r="EA6" s="178"/>
      <c r="EB6" s="178"/>
      <c r="EC6" s="178"/>
      <c r="ED6" s="178"/>
      <c r="EE6" s="178"/>
      <c r="EF6" s="178"/>
      <c r="EG6" s="178"/>
      <c r="EH6" s="178"/>
      <c r="EI6" s="178"/>
      <c r="EJ6" s="178"/>
      <c r="EK6" s="178"/>
      <c r="EL6" s="178"/>
      <c r="EM6" s="178"/>
      <c r="EN6" s="178"/>
      <c r="EO6" s="178"/>
      <c r="EP6" s="178"/>
      <c r="EQ6" s="178"/>
      <c r="ER6" s="178"/>
      <c r="ES6" s="178"/>
      <c r="ET6" s="178"/>
      <c r="EU6" s="178"/>
      <c r="EV6" s="178"/>
      <c r="EW6" s="178"/>
      <c r="EX6" s="178"/>
      <c r="EY6" s="178"/>
      <c r="EZ6" s="178"/>
      <c r="FA6" s="178"/>
      <c r="FB6" s="178"/>
      <c r="FC6" s="178"/>
      <c r="FD6" s="178"/>
      <c r="FE6" s="178"/>
      <c r="FF6" s="178"/>
      <c r="FG6" s="178"/>
      <c r="FH6" s="178"/>
      <c r="FI6" s="178"/>
      <c r="FJ6" s="178"/>
      <c r="FK6" s="178"/>
      <c r="FL6" s="178"/>
      <c r="FM6" s="178"/>
      <c r="FN6" s="178"/>
      <c r="FO6" s="178"/>
      <c r="FP6" s="178"/>
      <c r="FQ6" s="178"/>
      <c r="FR6" s="178"/>
      <c r="FS6" s="178"/>
      <c r="FT6" s="178"/>
      <c r="FU6" s="178"/>
      <c r="FV6" s="178"/>
      <c r="FW6" s="178"/>
      <c r="FX6" s="178"/>
      <c r="FY6" s="178"/>
      <c r="FZ6" s="178"/>
      <c r="GA6" s="178"/>
      <c r="GB6" s="178"/>
      <c r="GC6" s="178"/>
      <c r="GD6" s="178"/>
      <c r="GE6" s="178"/>
      <c r="GF6" s="178"/>
      <c r="GG6" s="178"/>
      <c r="GH6" s="178"/>
      <c r="GI6" s="178"/>
      <c r="GJ6" s="178"/>
      <c r="GK6" s="178"/>
      <c r="GL6" s="178"/>
      <c r="GM6" s="178"/>
      <c r="GN6" s="178"/>
      <c r="GO6" s="178"/>
      <c r="GP6" s="178"/>
      <c r="GQ6" s="178"/>
      <c r="GR6" s="178"/>
      <c r="GS6" s="178"/>
      <c r="GT6" s="178"/>
      <c r="GU6" s="178"/>
      <c r="GV6" s="178"/>
      <c r="GW6" s="178"/>
      <c r="GX6" s="178"/>
      <c r="GY6" s="178"/>
      <c r="GZ6" s="178"/>
      <c r="HA6" s="178"/>
      <c r="HB6" s="178"/>
      <c r="HC6" s="178"/>
      <c r="HD6" s="178"/>
      <c r="HE6" s="178"/>
      <c r="HF6" s="178"/>
      <c r="HG6" s="178"/>
      <c r="HH6" s="178"/>
      <c r="HI6" s="178"/>
      <c r="HJ6" s="178"/>
      <c r="HK6" s="178"/>
      <c r="HL6" s="178"/>
      <c r="HM6" s="178"/>
      <c r="HN6" s="178"/>
      <c r="HO6" s="178"/>
      <c r="HP6" s="178"/>
      <c r="HQ6" s="178"/>
      <c r="HR6" s="178"/>
      <c r="HS6" s="178"/>
      <c r="HT6" s="178"/>
      <c r="HU6" s="178"/>
      <c r="HV6" s="178"/>
      <c r="HW6" s="178"/>
      <c r="HX6" s="178"/>
      <c r="HY6" s="178"/>
      <c r="HZ6" s="178"/>
      <c r="IA6" s="178"/>
      <c r="IB6" s="178"/>
      <c r="IC6" s="178"/>
      <c r="ID6" s="178"/>
      <c r="IE6" s="178"/>
      <c r="IF6" s="178"/>
      <c r="IG6" s="178"/>
      <c r="IH6" s="178"/>
      <c r="II6" s="178"/>
      <c r="IJ6" s="178"/>
      <c r="IK6" s="178"/>
      <c r="IL6" s="178"/>
      <c r="IM6" s="178"/>
      <c r="IN6" s="178"/>
      <c r="IO6" s="178"/>
      <c r="IP6" s="178"/>
      <c r="IQ6" s="178"/>
      <c r="IR6" s="178"/>
      <c r="IS6" s="178"/>
      <c r="IT6" s="178"/>
      <c r="IU6" s="178"/>
      <c r="IV6" s="178"/>
    </row>
    <row r="7" spans="1:256" ht="22.5" customHeight="1">
      <c r="A7" s="45" t="s">
        <v>1318</v>
      </c>
      <c r="B7" s="112"/>
      <c r="C7" s="44"/>
      <c r="D7" s="177">
        <f t="shared" ref="D7:D16" si="0">C7-B7</f>
        <v>0</v>
      </c>
      <c r="E7" s="93" t="str">
        <f t="shared" ref="E7:E17" si="1">IF(B7=0,"",D7/B7*100)</f>
        <v/>
      </c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  <c r="CK7" s="178"/>
      <c r="CL7" s="178"/>
      <c r="CM7" s="178"/>
      <c r="CN7" s="178"/>
      <c r="CO7" s="178"/>
      <c r="CP7" s="178"/>
      <c r="CQ7" s="178"/>
      <c r="CR7" s="178"/>
      <c r="CS7" s="178"/>
      <c r="CT7" s="178"/>
      <c r="CU7" s="178"/>
      <c r="CV7" s="178"/>
      <c r="CW7" s="178"/>
      <c r="CX7" s="178"/>
      <c r="CY7" s="178"/>
      <c r="CZ7" s="178"/>
      <c r="DA7" s="178"/>
      <c r="DB7" s="178"/>
      <c r="DC7" s="178"/>
      <c r="DD7" s="178"/>
      <c r="DE7" s="178"/>
      <c r="DF7" s="178"/>
      <c r="DG7" s="178"/>
      <c r="DH7" s="178"/>
      <c r="DI7" s="178"/>
      <c r="DJ7" s="178"/>
      <c r="DK7" s="178"/>
      <c r="DL7" s="178"/>
      <c r="DM7" s="178"/>
      <c r="DN7" s="178"/>
      <c r="DO7" s="178"/>
      <c r="DP7" s="178"/>
      <c r="DQ7" s="178"/>
      <c r="DR7" s="178"/>
      <c r="DS7" s="178"/>
      <c r="DT7" s="178"/>
      <c r="DU7" s="178"/>
      <c r="DV7" s="178"/>
      <c r="DW7" s="178"/>
      <c r="DX7" s="178"/>
      <c r="DY7" s="178"/>
      <c r="DZ7" s="178"/>
      <c r="EA7" s="178"/>
      <c r="EB7" s="178"/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8"/>
      <c r="FK7" s="178"/>
      <c r="FL7" s="178"/>
      <c r="FM7" s="178"/>
      <c r="FN7" s="178"/>
      <c r="FO7" s="178"/>
      <c r="FP7" s="178"/>
      <c r="FQ7" s="178"/>
      <c r="FR7" s="178"/>
      <c r="FS7" s="178"/>
      <c r="FT7" s="178"/>
      <c r="FU7" s="178"/>
      <c r="FV7" s="178"/>
      <c r="FW7" s="178"/>
      <c r="FX7" s="178"/>
      <c r="FY7" s="178"/>
      <c r="FZ7" s="178"/>
      <c r="GA7" s="178"/>
      <c r="GB7" s="178"/>
      <c r="GC7" s="178"/>
      <c r="GD7" s="178"/>
      <c r="GE7" s="178"/>
      <c r="GF7" s="178"/>
      <c r="GG7" s="178"/>
      <c r="GH7" s="178"/>
      <c r="GI7" s="178"/>
      <c r="GJ7" s="178"/>
      <c r="GK7" s="178"/>
      <c r="GL7" s="178"/>
      <c r="GM7" s="178"/>
      <c r="GN7" s="178"/>
      <c r="GO7" s="178"/>
      <c r="GP7" s="178"/>
      <c r="GQ7" s="178"/>
      <c r="GR7" s="178"/>
      <c r="GS7" s="178"/>
      <c r="GT7" s="178"/>
      <c r="GU7" s="178"/>
      <c r="GV7" s="178"/>
      <c r="GW7" s="178"/>
      <c r="GX7" s="178"/>
      <c r="GY7" s="178"/>
      <c r="GZ7" s="178"/>
      <c r="HA7" s="178"/>
      <c r="HB7" s="178"/>
      <c r="HC7" s="178"/>
      <c r="HD7" s="178"/>
      <c r="HE7" s="178"/>
      <c r="HF7" s="178"/>
      <c r="HG7" s="178"/>
      <c r="HH7" s="178"/>
      <c r="HI7" s="178"/>
      <c r="HJ7" s="178"/>
      <c r="HK7" s="178"/>
      <c r="HL7" s="178"/>
      <c r="HM7" s="178"/>
      <c r="HN7" s="178"/>
      <c r="HO7" s="178"/>
      <c r="HP7" s="178"/>
      <c r="HQ7" s="178"/>
      <c r="HR7" s="178"/>
      <c r="HS7" s="178"/>
      <c r="HT7" s="178"/>
      <c r="HU7" s="178"/>
      <c r="HV7" s="178"/>
      <c r="HW7" s="178"/>
      <c r="HX7" s="178"/>
      <c r="HY7" s="178"/>
      <c r="HZ7" s="178"/>
      <c r="IA7" s="178"/>
      <c r="IB7" s="178"/>
      <c r="IC7" s="178"/>
      <c r="ID7" s="178"/>
      <c r="IE7" s="178"/>
      <c r="IF7" s="178"/>
      <c r="IG7" s="178"/>
      <c r="IH7" s="178"/>
      <c r="II7" s="178"/>
      <c r="IJ7" s="178"/>
      <c r="IK7" s="178"/>
      <c r="IL7" s="178"/>
      <c r="IM7" s="178"/>
      <c r="IN7" s="178"/>
      <c r="IO7" s="178"/>
      <c r="IP7" s="178"/>
      <c r="IQ7" s="178"/>
      <c r="IR7" s="178"/>
      <c r="IS7" s="178"/>
      <c r="IT7" s="178"/>
      <c r="IU7" s="178"/>
      <c r="IV7" s="178"/>
    </row>
    <row r="8" spans="1:256" ht="22.5" customHeight="1">
      <c r="A8" s="45" t="s">
        <v>1244</v>
      </c>
      <c r="B8" s="112"/>
      <c r="C8" s="44"/>
      <c r="D8" s="177">
        <f t="shared" si="0"/>
        <v>0</v>
      </c>
      <c r="E8" s="93" t="str">
        <f t="shared" si="1"/>
        <v/>
      </c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78"/>
      <c r="GG8" s="178"/>
      <c r="GH8" s="178"/>
      <c r="GI8" s="178"/>
      <c r="GJ8" s="178"/>
      <c r="GK8" s="178"/>
      <c r="GL8" s="178"/>
      <c r="GM8" s="178"/>
      <c r="GN8" s="178"/>
      <c r="GO8" s="178"/>
      <c r="GP8" s="178"/>
      <c r="GQ8" s="178"/>
      <c r="GR8" s="178"/>
      <c r="GS8" s="178"/>
      <c r="GT8" s="178"/>
      <c r="GU8" s="178"/>
      <c r="GV8" s="178"/>
      <c r="GW8" s="178"/>
      <c r="GX8" s="178"/>
      <c r="GY8" s="178"/>
      <c r="GZ8" s="178"/>
      <c r="HA8" s="178"/>
      <c r="HB8" s="178"/>
      <c r="HC8" s="178"/>
      <c r="HD8" s="178"/>
      <c r="HE8" s="178"/>
      <c r="HF8" s="178"/>
      <c r="HG8" s="178"/>
      <c r="HH8" s="178"/>
      <c r="HI8" s="178"/>
      <c r="HJ8" s="178"/>
      <c r="HK8" s="178"/>
      <c r="HL8" s="178"/>
      <c r="HM8" s="178"/>
      <c r="HN8" s="178"/>
      <c r="HO8" s="178"/>
      <c r="HP8" s="178"/>
      <c r="HQ8" s="178"/>
      <c r="HR8" s="178"/>
      <c r="HS8" s="178"/>
      <c r="HT8" s="178"/>
      <c r="HU8" s="178"/>
      <c r="HV8" s="178"/>
      <c r="HW8" s="178"/>
      <c r="HX8" s="178"/>
      <c r="HY8" s="178"/>
      <c r="HZ8" s="178"/>
      <c r="IA8" s="178"/>
      <c r="IB8" s="178"/>
      <c r="IC8" s="178"/>
      <c r="ID8" s="178"/>
      <c r="IE8" s="178"/>
      <c r="IF8" s="178"/>
      <c r="IG8" s="178"/>
      <c r="IH8" s="178"/>
      <c r="II8" s="178"/>
      <c r="IJ8" s="178"/>
      <c r="IK8" s="178"/>
      <c r="IL8" s="178"/>
      <c r="IM8" s="178"/>
      <c r="IN8" s="178"/>
      <c r="IO8" s="178"/>
      <c r="IP8" s="178"/>
      <c r="IQ8" s="178"/>
      <c r="IR8" s="178"/>
      <c r="IS8" s="178"/>
      <c r="IT8" s="178"/>
      <c r="IU8" s="178"/>
      <c r="IV8" s="178"/>
    </row>
    <row r="9" spans="1:256" ht="22.5" customHeight="1">
      <c r="A9" s="45" t="s">
        <v>1245</v>
      </c>
      <c r="B9" s="112"/>
      <c r="C9" s="44"/>
      <c r="D9" s="177">
        <f t="shared" si="0"/>
        <v>0</v>
      </c>
      <c r="E9" s="93" t="str">
        <f t="shared" si="1"/>
        <v/>
      </c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  <c r="ES9" s="178"/>
      <c r="ET9" s="178"/>
      <c r="EU9" s="178"/>
      <c r="EV9" s="178"/>
      <c r="EW9" s="178"/>
      <c r="EX9" s="178"/>
      <c r="EY9" s="178"/>
      <c r="EZ9" s="178"/>
      <c r="FA9" s="178"/>
      <c r="FB9" s="178"/>
      <c r="FC9" s="178"/>
      <c r="FD9" s="178"/>
      <c r="FE9" s="178"/>
      <c r="FF9" s="178"/>
      <c r="FG9" s="178"/>
      <c r="FH9" s="178"/>
      <c r="FI9" s="178"/>
      <c r="FJ9" s="178"/>
      <c r="FK9" s="178"/>
      <c r="FL9" s="178"/>
      <c r="FM9" s="178"/>
      <c r="FN9" s="178"/>
      <c r="FO9" s="178"/>
      <c r="FP9" s="178"/>
      <c r="FQ9" s="178"/>
      <c r="FR9" s="178"/>
      <c r="FS9" s="178"/>
      <c r="FT9" s="178"/>
      <c r="FU9" s="178"/>
      <c r="FV9" s="178"/>
      <c r="FW9" s="178"/>
      <c r="FX9" s="178"/>
      <c r="FY9" s="178"/>
      <c r="FZ9" s="178"/>
      <c r="GA9" s="178"/>
      <c r="GB9" s="178"/>
      <c r="GC9" s="178"/>
      <c r="GD9" s="178"/>
      <c r="GE9" s="178"/>
      <c r="GF9" s="178"/>
      <c r="GG9" s="178"/>
      <c r="GH9" s="178"/>
      <c r="GI9" s="178"/>
      <c r="GJ9" s="178"/>
      <c r="GK9" s="178"/>
      <c r="GL9" s="178"/>
      <c r="GM9" s="178"/>
      <c r="GN9" s="178"/>
      <c r="GO9" s="178"/>
      <c r="GP9" s="178"/>
      <c r="GQ9" s="178"/>
      <c r="GR9" s="178"/>
      <c r="GS9" s="178"/>
      <c r="GT9" s="178"/>
      <c r="GU9" s="178"/>
      <c r="GV9" s="178"/>
      <c r="GW9" s="178"/>
      <c r="GX9" s="178"/>
      <c r="GY9" s="178"/>
      <c r="GZ9" s="178"/>
      <c r="HA9" s="178"/>
      <c r="HB9" s="178"/>
      <c r="HC9" s="178"/>
      <c r="HD9" s="178"/>
      <c r="HE9" s="178"/>
      <c r="HF9" s="178"/>
      <c r="HG9" s="178"/>
      <c r="HH9" s="178"/>
      <c r="HI9" s="178"/>
      <c r="HJ9" s="178"/>
      <c r="HK9" s="178"/>
      <c r="HL9" s="178"/>
      <c r="HM9" s="178"/>
      <c r="HN9" s="178"/>
      <c r="HO9" s="178"/>
      <c r="HP9" s="178"/>
      <c r="HQ9" s="178"/>
      <c r="HR9" s="178"/>
      <c r="HS9" s="178"/>
      <c r="HT9" s="178"/>
      <c r="HU9" s="178"/>
      <c r="HV9" s="178"/>
      <c r="HW9" s="178"/>
      <c r="HX9" s="178"/>
      <c r="HY9" s="178"/>
      <c r="HZ9" s="178"/>
      <c r="IA9" s="178"/>
      <c r="IB9" s="178"/>
      <c r="IC9" s="178"/>
      <c r="ID9" s="178"/>
      <c r="IE9" s="178"/>
      <c r="IF9" s="178"/>
      <c r="IG9" s="178"/>
      <c r="IH9" s="178"/>
      <c r="II9" s="178"/>
      <c r="IJ9" s="178"/>
      <c r="IK9" s="178"/>
      <c r="IL9" s="178"/>
      <c r="IM9" s="178"/>
      <c r="IN9" s="178"/>
      <c r="IO9" s="178"/>
      <c r="IP9" s="178"/>
      <c r="IQ9" s="178"/>
      <c r="IR9" s="178"/>
      <c r="IS9" s="178"/>
      <c r="IT9" s="178"/>
      <c r="IU9" s="178"/>
      <c r="IV9" s="178"/>
    </row>
    <row r="10" spans="1:256" ht="22.5" customHeight="1">
      <c r="A10" s="45" t="s">
        <v>1246</v>
      </c>
      <c r="B10" s="112">
        <v>8959</v>
      </c>
      <c r="C10" s="44">
        <v>9638</v>
      </c>
      <c r="D10" s="177">
        <f t="shared" si="0"/>
        <v>679</v>
      </c>
      <c r="E10" s="93">
        <f t="shared" si="1"/>
        <v>7.5789708672842941</v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  <c r="CP10" s="178"/>
      <c r="CQ10" s="178"/>
      <c r="CR10" s="178"/>
      <c r="CS10" s="178"/>
      <c r="CT10" s="178"/>
      <c r="CU10" s="178"/>
      <c r="CV10" s="178"/>
      <c r="CW10" s="178"/>
      <c r="CX10" s="178"/>
      <c r="CY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8"/>
      <c r="DO10" s="178"/>
      <c r="DP10" s="178"/>
      <c r="DQ10" s="178"/>
      <c r="DR10" s="178"/>
      <c r="DS10" s="178"/>
      <c r="DT10" s="178"/>
      <c r="DU10" s="178"/>
      <c r="DV10" s="178"/>
      <c r="DW10" s="178"/>
      <c r="DX10" s="178"/>
      <c r="DY10" s="178"/>
      <c r="DZ10" s="178"/>
      <c r="EA10" s="178"/>
      <c r="EB10" s="178"/>
      <c r="EC10" s="178"/>
      <c r="ED10" s="178"/>
      <c r="EE10" s="178"/>
      <c r="EF10" s="178"/>
      <c r="EG10" s="178"/>
      <c r="EH10" s="178"/>
      <c r="EI10" s="178"/>
      <c r="EJ10" s="178"/>
      <c r="EK10" s="178"/>
      <c r="EL10" s="178"/>
      <c r="EM10" s="178"/>
      <c r="EN10" s="178"/>
      <c r="EO10" s="178"/>
      <c r="EP10" s="178"/>
      <c r="EQ10" s="178"/>
      <c r="ER10" s="178"/>
      <c r="ES10" s="178"/>
      <c r="ET10" s="178"/>
      <c r="EU10" s="178"/>
      <c r="EV10" s="178"/>
      <c r="EW10" s="178"/>
      <c r="EX10" s="178"/>
      <c r="EY10" s="178"/>
      <c r="EZ10" s="178"/>
      <c r="FA10" s="178"/>
      <c r="FB10" s="178"/>
      <c r="FC10" s="178"/>
      <c r="FD10" s="178"/>
      <c r="FE10" s="178"/>
      <c r="FF10" s="178"/>
      <c r="FG10" s="178"/>
      <c r="FH10" s="178"/>
      <c r="FI10" s="178"/>
      <c r="FJ10" s="178"/>
      <c r="FK10" s="178"/>
      <c r="FL10" s="178"/>
      <c r="FM10" s="178"/>
      <c r="FN10" s="178"/>
      <c r="FO10" s="178"/>
      <c r="FP10" s="178"/>
      <c r="FQ10" s="178"/>
      <c r="FR10" s="178"/>
      <c r="FS10" s="178"/>
      <c r="FT10" s="178"/>
      <c r="FU10" s="178"/>
      <c r="FV10" s="178"/>
      <c r="FW10" s="178"/>
      <c r="FX10" s="178"/>
      <c r="FY10" s="178"/>
      <c r="FZ10" s="178"/>
      <c r="GA10" s="178"/>
      <c r="GB10" s="178"/>
      <c r="GC10" s="178"/>
      <c r="GD10" s="178"/>
      <c r="GE10" s="178"/>
      <c r="GF10" s="178"/>
      <c r="GG10" s="178"/>
      <c r="GH10" s="178"/>
      <c r="GI10" s="178"/>
      <c r="GJ10" s="178"/>
      <c r="GK10" s="178"/>
      <c r="GL10" s="178"/>
      <c r="GM10" s="178"/>
      <c r="GN10" s="178"/>
      <c r="GO10" s="178"/>
      <c r="GP10" s="178"/>
      <c r="GQ10" s="178"/>
      <c r="GR10" s="178"/>
      <c r="GS10" s="178"/>
      <c r="GT10" s="178"/>
      <c r="GU10" s="178"/>
      <c r="GV10" s="178"/>
      <c r="GW10" s="178"/>
      <c r="GX10" s="178"/>
      <c r="GY10" s="178"/>
      <c r="GZ10" s="178"/>
      <c r="HA10" s="178"/>
      <c r="HB10" s="178"/>
      <c r="HC10" s="178"/>
      <c r="HD10" s="178"/>
      <c r="HE10" s="178"/>
      <c r="HF10" s="178"/>
      <c r="HG10" s="178"/>
      <c r="HH10" s="178"/>
      <c r="HI10" s="178"/>
      <c r="HJ10" s="178"/>
      <c r="HK10" s="178"/>
      <c r="HL10" s="178"/>
      <c r="HM10" s="178"/>
      <c r="HN10" s="178"/>
      <c r="HO10" s="178"/>
      <c r="HP10" s="178"/>
      <c r="HQ10" s="178"/>
      <c r="HR10" s="178"/>
      <c r="HS10" s="178"/>
      <c r="HT10" s="178"/>
      <c r="HU10" s="178"/>
      <c r="HV10" s="178"/>
      <c r="HW10" s="178"/>
      <c r="HX10" s="178"/>
      <c r="HY10" s="178"/>
      <c r="HZ10" s="178"/>
      <c r="IA10" s="178"/>
      <c r="IB10" s="178"/>
      <c r="IC10" s="178"/>
      <c r="ID10" s="178"/>
      <c r="IE10" s="178"/>
      <c r="IF10" s="178"/>
      <c r="IG10" s="178"/>
      <c r="IH10" s="178"/>
      <c r="II10" s="178"/>
      <c r="IJ10" s="178"/>
      <c r="IK10" s="178"/>
      <c r="IL10" s="178"/>
      <c r="IM10" s="178"/>
      <c r="IN10" s="178"/>
      <c r="IO10" s="178"/>
      <c r="IP10" s="178"/>
      <c r="IQ10" s="178"/>
      <c r="IR10" s="178"/>
      <c r="IS10" s="178"/>
      <c r="IT10" s="178"/>
      <c r="IU10" s="178"/>
      <c r="IV10" s="178"/>
    </row>
    <row r="11" spans="1:256" ht="22.5" customHeight="1">
      <c r="A11" s="45" t="s">
        <v>1319</v>
      </c>
      <c r="B11" s="112">
        <v>4826</v>
      </c>
      <c r="C11" s="44">
        <v>4994</v>
      </c>
      <c r="D11" s="177">
        <f t="shared" si="0"/>
        <v>168</v>
      </c>
      <c r="E11" s="93">
        <f t="shared" si="1"/>
        <v>3.4811438043928722</v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8"/>
      <c r="DO11" s="178"/>
      <c r="DP11" s="178"/>
      <c r="DQ11" s="178"/>
      <c r="DR11" s="178"/>
      <c r="DS11" s="178"/>
      <c r="DT11" s="178"/>
      <c r="DU11" s="178"/>
      <c r="DV11" s="178"/>
      <c r="DW11" s="178"/>
      <c r="DX11" s="178"/>
      <c r="DY11" s="178"/>
      <c r="DZ11" s="178"/>
      <c r="EA11" s="178"/>
      <c r="EB11" s="178"/>
      <c r="EC11" s="178"/>
      <c r="ED11" s="178"/>
      <c r="EE11" s="178"/>
      <c r="EF11" s="178"/>
      <c r="EG11" s="178"/>
      <c r="EH11" s="178"/>
      <c r="EI11" s="178"/>
      <c r="EJ11" s="178"/>
      <c r="EK11" s="178"/>
      <c r="EL11" s="178"/>
      <c r="EM11" s="178"/>
      <c r="EN11" s="178"/>
      <c r="EO11" s="178"/>
      <c r="EP11" s="178"/>
      <c r="EQ11" s="178"/>
      <c r="ER11" s="178"/>
      <c r="ES11" s="178"/>
      <c r="ET11" s="178"/>
      <c r="EU11" s="178"/>
      <c r="EV11" s="178"/>
      <c r="EW11" s="178"/>
      <c r="EX11" s="178"/>
      <c r="EY11" s="178"/>
      <c r="EZ11" s="178"/>
      <c r="FA11" s="178"/>
      <c r="FB11" s="178"/>
      <c r="FC11" s="178"/>
      <c r="FD11" s="178"/>
      <c r="FE11" s="178"/>
      <c r="FF11" s="178"/>
      <c r="FG11" s="178"/>
      <c r="FH11" s="178"/>
      <c r="FI11" s="178"/>
      <c r="FJ11" s="178"/>
      <c r="FK11" s="178"/>
      <c r="FL11" s="178"/>
      <c r="FM11" s="178"/>
      <c r="FN11" s="178"/>
      <c r="FO11" s="178"/>
      <c r="FP11" s="178"/>
      <c r="FQ11" s="178"/>
      <c r="FR11" s="178"/>
      <c r="FS11" s="178"/>
      <c r="FT11" s="178"/>
      <c r="FU11" s="178"/>
      <c r="FV11" s="178"/>
      <c r="FW11" s="178"/>
      <c r="FX11" s="178"/>
      <c r="FY11" s="178"/>
      <c r="FZ11" s="178"/>
      <c r="GA11" s="178"/>
      <c r="GB11" s="178"/>
      <c r="GC11" s="178"/>
      <c r="GD11" s="178"/>
      <c r="GE11" s="178"/>
      <c r="GF11" s="178"/>
      <c r="GG11" s="178"/>
      <c r="GH11" s="178"/>
      <c r="GI11" s="178"/>
      <c r="GJ11" s="178"/>
      <c r="GK11" s="178"/>
      <c r="GL11" s="178"/>
      <c r="GM11" s="178"/>
      <c r="GN11" s="178"/>
      <c r="GO11" s="178"/>
      <c r="GP11" s="178"/>
      <c r="GQ11" s="178"/>
      <c r="GR11" s="178"/>
      <c r="GS11" s="178"/>
      <c r="GT11" s="178"/>
      <c r="GU11" s="178"/>
      <c r="GV11" s="178"/>
      <c r="GW11" s="178"/>
      <c r="GX11" s="178"/>
      <c r="GY11" s="178"/>
      <c r="GZ11" s="178"/>
      <c r="HA11" s="178"/>
      <c r="HB11" s="178"/>
      <c r="HC11" s="178"/>
      <c r="HD11" s="178"/>
      <c r="HE11" s="178"/>
      <c r="HF11" s="178"/>
      <c r="HG11" s="178"/>
      <c r="HH11" s="178"/>
      <c r="HI11" s="178"/>
      <c r="HJ11" s="178"/>
      <c r="HK11" s="178"/>
      <c r="HL11" s="178"/>
      <c r="HM11" s="178"/>
      <c r="HN11" s="178"/>
      <c r="HO11" s="178"/>
      <c r="HP11" s="178"/>
      <c r="HQ11" s="178"/>
      <c r="HR11" s="178"/>
      <c r="HS11" s="178"/>
      <c r="HT11" s="178"/>
      <c r="HU11" s="178"/>
      <c r="HV11" s="178"/>
      <c r="HW11" s="178"/>
      <c r="HX11" s="178"/>
      <c r="HY11" s="178"/>
      <c r="HZ11" s="178"/>
      <c r="IA11" s="178"/>
      <c r="IB11" s="178"/>
      <c r="IC11" s="178"/>
      <c r="ID11" s="178"/>
      <c r="IE11" s="178"/>
      <c r="IF11" s="178"/>
      <c r="IG11" s="178"/>
      <c r="IH11" s="178"/>
      <c r="II11" s="178"/>
      <c r="IJ11" s="178"/>
      <c r="IK11" s="178"/>
      <c r="IL11" s="178"/>
      <c r="IM11" s="178"/>
      <c r="IN11" s="178"/>
      <c r="IO11" s="178"/>
      <c r="IP11" s="178"/>
      <c r="IQ11" s="178"/>
      <c r="IR11" s="178"/>
      <c r="IS11" s="178"/>
      <c r="IT11" s="178"/>
      <c r="IU11" s="178"/>
      <c r="IV11" s="178"/>
    </row>
    <row r="12" spans="1:256" ht="22.5" customHeight="1">
      <c r="A12" s="45" t="s">
        <v>1320</v>
      </c>
      <c r="B12" s="112">
        <v>2325</v>
      </c>
      <c r="C12" s="179">
        <v>2496</v>
      </c>
      <c r="D12" s="177">
        <f t="shared" si="0"/>
        <v>171</v>
      </c>
      <c r="E12" s="93">
        <f t="shared" si="1"/>
        <v>7.354838709677419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  <c r="BZ12" s="178"/>
      <c r="CA12" s="178"/>
      <c r="CB12" s="178"/>
      <c r="CC12" s="178"/>
      <c r="CD12" s="178"/>
      <c r="CE12" s="178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  <c r="CP12" s="178"/>
      <c r="CQ12" s="178"/>
      <c r="CR12" s="178"/>
      <c r="CS12" s="178"/>
      <c r="CT12" s="178"/>
      <c r="CU12" s="178"/>
      <c r="CV12" s="178"/>
      <c r="CW12" s="178"/>
      <c r="CX12" s="178"/>
      <c r="CY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8"/>
      <c r="DO12" s="178"/>
      <c r="DP12" s="178"/>
      <c r="DQ12" s="178"/>
      <c r="DR12" s="178"/>
      <c r="DS12" s="178"/>
      <c r="DT12" s="178"/>
      <c r="DU12" s="178"/>
      <c r="DV12" s="178"/>
      <c r="DW12" s="178"/>
      <c r="DX12" s="178"/>
      <c r="DY12" s="178"/>
      <c r="DZ12" s="178"/>
      <c r="EA12" s="178"/>
      <c r="EB12" s="178"/>
      <c r="EC12" s="178"/>
      <c r="ED12" s="178"/>
      <c r="EE12" s="178"/>
      <c r="EF12" s="178"/>
      <c r="EG12" s="178"/>
      <c r="EH12" s="178"/>
      <c r="EI12" s="178"/>
      <c r="EJ12" s="178"/>
      <c r="EK12" s="178"/>
      <c r="EL12" s="178"/>
      <c r="EM12" s="178"/>
      <c r="EN12" s="178"/>
      <c r="EO12" s="178"/>
      <c r="EP12" s="178"/>
      <c r="EQ12" s="178"/>
      <c r="ER12" s="178"/>
      <c r="ES12" s="178"/>
      <c r="ET12" s="178"/>
      <c r="EU12" s="178"/>
      <c r="EV12" s="178"/>
      <c r="EW12" s="178"/>
      <c r="EX12" s="178"/>
      <c r="EY12" s="178"/>
      <c r="EZ12" s="178"/>
      <c r="FA12" s="178"/>
      <c r="FB12" s="178"/>
      <c r="FC12" s="178"/>
      <c r="FD12" s="178"/>
      <c r="FE12" s="178"/>
      <c r="FF12" s="178"/>
      <c r="FG12" s="178"/>
      <c r="FH12" s="178"/>
      <c r="FI12" s="178"/>
      <c r="FJ12" s="178"/>
      <c r="FK12" s="178"/>
      <c r="FL12" s="178"/>
      <c r="FM12" s="178"/>
      <c r="FN12" s="178"/>
      <c r="FO12" s="178"/>
      <c r="FP12" s="178"/>
      <c r="FQ12" s="178"/>
      <c r="FR12" s="178"/>
      <c r="FS12" s="178"/>
      <c r="FT12" s="178"/>
      <c r="FU12" s="178"/>
      <c r="FV12" s="178"/>
      <c r="FW12" s="178"/>
      <c r="FX12" s="178"/>
      <c r="FY12" s="178"/>
      <c r="FZ12" s="178"/>
      <c r="GA12" s="178"/>
      <c r="GB12" s="178"/>
      <c r="GC12" s="178"/>
      <c r="GD12" s="178"/>
      <c r="GE12" s="178"/>
      <c r="GF12" s="178"/>
      <c r="GG12" s="178"/>
      <c r="GH12" s="178"/>
      <c r="GI12" s="178"/>
      <c r="GJ12" s="178"/>
      <c r="GK12" s="178"/>
      <c r="GL12" s="178"/>
      <c r="GM12" s="178"/>
      <c r="GN12" s="178"/>
      <c r="GO12" s="178"/>
      <c r="GP12" s="178"/>
      <c r="GQ12" s="178"/>
      <c r="GR12" s="178"/>
      <c r="GS12" s="178"/>
      <c r="GT12" s="178"/>
      <c r="GU12" s="178"/>
      <c r="GV12" s="178"/>
      <c r="GW12" s="178"/>
      <c r="GX12" s="178"/>
      <c r="GY12" s="178"/>
      <c r="GZ12" s="178"/>
      <c r="HA12" s="178"/>
      <c r="HB12" s="178"/>
      <c r="HC12" s="178"/>
      <c r="HD12" s="178"/>
      <c r="HE12" s="178"/>
      <c r="HF12" s="178"/>
      <c r="HG12" s="178"/>
      <c r="HH12" s="178"/>
      <c r="HI12" s="178"/>
      <c r="HJ12" s="178"/>
      <c r="HK12" s="178"/>
      <c r="HL12" s="178"/>
      <c r="HM12" s="178"/>
      <c r="HN12" s="178"/>
      <c r="HO12" s="178"/>
      <c r="HP12" s="178"/>
      <c r="HQ12" s="178"/>
      <c r="HR12" s="178"/>
      <c r="HS12" s="178"/>
      <c r="HT12" s="178"/>
      <c r="HU12" s="178"/>
      <c r="HV12" s="178"/>
      <c r="HW12" s="178"/>
      <c r="HX12" s="178"/>
      <c r="HY12" s="178"/>
      <c r="HZ12" s="178"/>
      <c r="IA12" s="178"/>
      <c r="IB12" s="178"/>
      <c r="IC12" s="178"/>
      <c r="ID12" s="178"/>
      <c r="IE12" s="178"/>
      <c r="IF12" s="178"/>
      <c r="IG12" s="178"/>
      <c r="IH12" s="178"/>
      <c r="II12" s="178"/>
      <c r="IJ12" s="178"/>
      <c r="IK12" s="178"/>
      <c r="IL12" s="178"/>
      <c r="IM12" s="178"/>
      <c r="IN12" s="178"/>
      <c r="IO12" s="178"/>
      <c r="IP12" s="178"/>
      <c r="IQ12" s="178"/>
      <c r="IR12" s="178"/>
      <c r="IS12" s="178"/>
      <c r="IT12" s="178"/>
      <c r="IU12" s="178"/>
      <c r="IV12" s="178"/>
    </row>
    <row r="13" spans="1:256" ht="22.5" customHeight="1">
      <c r="A13" s="45" t="s">
        <v>1321</v>
      </c>
      <c r="B13" s="112">
        <v>315</v>
      </c>
      <c r="C13" s="179">
        <v>317</v>
      </c>
      <c r="D13" s="177">
        <f t="shared" si="0"/>
        <v>2</v>
      </c>
      <c r="E13" s="93">
        <f t="shared" si="1"/>
        <v>0.63492063492063489</v>
      </c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78"/>
      <c r="CI13" s="178"/>
      <c r="CJ13" s="178"/>
      <c r="CK13" s="178"/>
      <c r="CL13" s="178"/>
      <c r="CM13" s="178"/>
      <c r="CN13" s="178"/>
      <c r="CO13" s="178"/>
      <c r="CP13" s="178"/>
      <c r="CQ13" s="178"/>
      <c r="CR13" s="178"/>
      <c r="CS13" s="178"/>
      <c r="CT13" s="178"/>
      <c r="CU13" s="178"/>
      <c r="CV13" s="178"/>
      <c r="CW13" s="178"/>
      <c r="CX13" s="178"/>
      <c r="CY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8"/>
      <c r="DO13" s="178"/>
      <c r="DP13" s="178"/>
      <c r="DQ13" s="178"/>
      <c r="DR13" s="178"/>
      <c r="DS13" s="178"/>
      <c r="DT13" s="178"/>
      <c r="DU13" s="178"/>
      <c r="DV13" s="178"/>
      <c r="DW13" s="178"/>
      <c r="DX13" s="178"/>
      <c r="DY13" s="178"/>
      <c r="DZ13" s="178"/>
      <c r="EA13" s="178"/>
      <c r="EB13" s="178"/>
      <c r="EC13" s="178"/>
      <c r="ED13" s="178"/>
      <c r="EE13" s="178"/>
      <c r="EF13" s="178"/>
      <c r="EG13" s="178"/>
      <c r="EH13" s="178"/>
      <c r="EI13" s="178"/>
      <c r="EJ13" s="178"/>
      <c r="EK13" s="178"/>
      <c r="EL13" s="178"/>
      <c r="EM13" s="178"/>
      <c r="EN13" s="178"/>
      <c r="EO13" s="178"/>
      <c r="EP13" s="178"/>
      <c r="EQ13" s="178"/>
      <c r="ER13" s="178"/>
      <c r="ES13" s="178"/>
      <c r="ET13" s="178"/>
      <c r="EU13" s="178"/>
      <c r="EV13" s="178"/>
      <c r="EW13" s="178"/>
      <c r="EX13" s="178"/>
      <c r="EY13" s="178"/>
      <c r="EZ13" s="178"/>
      <c r="FA13" s="178"/>
      <c r="FB13" s="178"/>
      <c r="FC13" s="178"/>
      <c r="FD13" s="178"/>
      <c r="FE13" s="178"/>
      <c r="FF13" s="178"/>
      <c r="FG13" s="178"/>
      <c r="FH13" s="178"/>
      <c r="FI13" s="178"/>
      <c r="FJ13" s="178"/>
      <c r="FK13" s="178"/>
      <c r="FL13" s="178"/>
      <c r="FM13" s="178"/>
      <c r="FN13" s="178"/>
      <c r="FO13" s="178"/>
      <c r="FP13" s="178"/>
      <c r="FQ13" s="178"/>
      <c r="FR13" s="178"/>
      <c r="FS13" s="178"/>
      <c r="FT13" s="178"/>
      <c r="FU13" s="178"/>
      <c r="FV13" s="178"/>
      <c r="FW13" s="178"/>
      <c r="FX13" s="178"/>
      <c r="FY13" s="178"/>
      <c r="FZ13" s="178"/>
      <c r="GA13" s="178"/>
      <c r="GB13" s="178"/>
      <c r="GC13" s="178"/>
      <c r="GD13" s="178"/>
      <c r="GE13" s="178"/>
      <c r="GF13" s="178"/>
      <c r="GG13" s="178"/>
      <c r="GH13" s="178"/>
      <c r="GI13" s="178"/>
      <c r="GJ13" s="178"/>
      <c r="GK13" s="178"/>
      <c r="GL13" s="178"/>
      <c r="GM13" s="178"/>
      <c r="GN13" s="178"/>
      <c r="GO13" s="178"/>
      <c r="GP13" s="178"/>
      <c r="GQ13" s="178"/>
      <c r="GR13" s="178"/>
      <c r="GS13" s="178"/>
      <c r="GT13" s="178"/>
      <c r="GU13" s="178"/>
      <c r="GV13" s="178"/>
      <c r="GW13" s="178"/>
      <c r="GX13" s="178"/>
      <c r="GY13" s="178"/>
      <c r="GZ13" s="178"/>
      <c r="HA13" s="178"/>
      <c r="HB13" s="178"/>
      <c r="HC13" s="178"/>
      <c r="HD13" s="178"/>
      <c r="HE13" s="178"/>
      <c r="HF13" s="178"/>
      <c r="HG13" s="178"/>
      <c r="HH13" s="178"/>
      <c r="HI13" s="178"/>
      <c r="HJ13" s="178"/>
      <c r="HK13" s="178"/>
      <c r="HL13" s="178"/>
      <c r="HM13" s="178"/>
      <c r="HN13" s="178"/>
      <c r="HO13" s="178"/>
      <c r="HP13" s="178"/>
      <c r="HQ13" s="178"/>
      <c r="HR13" s="178"/>
      <c r="HS13" s="178"/>
      <c r="HT13" s="178"/>
      <c r="HU13" s="178"/>
      <c r="HV13" s="178"/>
      <c r="HW13" s="178"/>
      <c r="HX13" s="178"/>
      <c r="HY13" s="178"/>
      <c r="HZ13" s="178"/>
      <c r="IA13" s="178"/>
      <c r="IB13" s="178"/>
      <c r="IC13" s="178"/>
      <c r="ID13" s="178"/>
      <c r="IE13" s="178"/>
      <c r="IF13" s="178"/>
      <c r="IG13" s="178"/>
      <c r="IH13" s="178"/>
      <c r="II13" s="178"/>
      <c r="IJ13" s="178"/>
      <c r="IK13" s="178"/>
      <c r="IL13" s="178"/>
      <c r="IM13" s="178"/>
      <c r="IN13" s="178"/>
      <c r="IO13" s="178"/>
      <c r="IP13" s="178"/>
      <c r="IQ13" s="178"/>
      <c r="IR13" s="178"/>
      <c r="IS13" s="178"/>
      <c r="IT13" s="178"/>
      <c r="IU13" s="178"/>
      <c r="IV13" s="178"/>
    </row>
    <row r="14" spans="1:256" ht="22.5" customHeight="1">
      <c r="A14" s="45" t="s">
        <v>1322</v>
      </c>
      <c r="B14" s="112">
        <v>1992</v>
      </c>
      <c r="C14" s="179">
        <v>2159</v>
      </c>
      <c r="D14" s="177">
        <f t="shared" si="0"/>
        <v>167</v>
      </c>
      <c r="E14" s="93">
        <f t="shared" si="1"/>
        <v>8.3835341365461851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178"/>
      <c r="BQ14" s="178"/>
      <c r="BR14" s="178"/>
      <c r="BS14" s="178"/>
      <c r="BT14" s="178"/>
      <c r="BU14" s="178"/>
      <c r="BV14" s="178"/>
      <c r="BW14" s="178"/>
      <c r="BX14" s="178"/>
      <c r="BY14" s="178"/>
      <c r="BZ14" s="178"/>
      <c r="CA14" s="178"/>
      <c r="CB14" s="178"/>
      <c r="CC14" s="178"/>
      <c r="CD14" s="178"/>
      <c r="CE14" s="178"/>
      <c r="CF14" s="178"/>
      <c r="CG14" s="178"/>
      <c r="CH14" s="178"/>
      <c r="CI14" s="178"/>
      <c r="CJ14" s="178"/>
      <c r="CK14" s="178"/>
      <c r="CL14" s="178"/>
      <c r="CM14" s="178"/>
      <c r="CN14" s="178"/>
      <c r="CO14" s="178"/>
      <c r="CP14" s="178"/>
      <c r="CQ14" s="178"/>
      <c r="CR14" s="178"/>
      <c r="CS14" s="178"/>
      <c r="CT14" s="178"/>
      <c r="CU14" s="178"/>
      <c r="CV14" s="178"/>
      <c r="CW14" s="178"/>
      <c r="CX14" s="178"/>
      <c r="CY14" s="178"/>
      <c r="CZ14" s="178"/>
      <c r="DA14" s="178"/>
      <c r="DB14" s="178"/>
      <c r="DC14" s="178"/>
      <c r="DD14" s="178"/>
      <c r="DE14" s="178"/>
      <c r="DF14" s="178"/>
      <c r="DG14" s="178"/>
      <c r="DH14" s="178"/>
      <c r="DI14" s="178"/>
      <c r="DJ14" s="178"/>
      <c r="DK14" s="178"/>
      <c r="DL14" s="178"/>
      <c r="DM14" s="178"/>
      <c r="DN14" s="178"/>
      <c r="DO14" s="178"/>
      <c r="DP14" s="178"/>
      <c r="DQ14" s="178"/>
      <c r="DR14" s="178"/>
      <c r="DS14" s="178"/>
      <c r="DT14" s="178"/>
      <c r="DU14" s="178"/>
      <c r="DV14" s="178"/>
      <c r="DW14" s="178"/>
      <c r="DX14" s="178"/>
      <c r="DY14" s="178"/>
      <c r="DZ14" s="178"/>
      <c r="EA14" s="178"/>
      <c r="EB14" s="178"/>
      <c r="EC14" s="178"/>
      <c r="ED14" s="178"/>
      <c r="EE14" s="178"/>
      <c r="EF14" s="178"/>
      <c r="EG14" s="178"/>
      <c r="EH14" s="178"/>
      <c r="EI14" s="178"/>
      <c r="EJ14" s="178"/>
      <c r="EK14" s="178"/>
      <c r="EL14" s="178"/>
      <c r="EM14" s="178"/>
      <c r="EN14" s="178"/>
      <c r="EO14" s="178"/>
      <c r="EP14" s="178"/>
      <c r="EQ14" s="178"/>
      <c r="ER14" s="178"/>
      <c r="ES14" s="178"/>
      <c r="ET14" s="178"/>
      <c r="EU14" s="178"/>
      <c r="EV14" s="178"/>
      <c r="EW14" s="178"/>
      <c r="EX14" s="178"/>
      <c r="EY14" s="178"/>
      <c r="EZ14" s="178"/>
      <c r="FA14" s="178"/>
      <c r="FB14" s="178"/>
      <c r="FC14" s="178"/>
      <c r="FD14" s="178"/>
      <c r="FE14" s="178"/>
      <c r="FF14" s="178"/>
      <c r="FG14" s="178"/>
      <c r="FH14" s="178"/>
      <c r="FI14" s="178"/>
      <c r="FJ14" s="178"/>
      <c r="FK14" s="178"/>
      <c r="FL14" s="178"/>
      <c r="FM14" s="178"/>
      <c r="FN14" s="178"/>
      <c r="FO14" s="178"/>
      <c r="FP14" s="178"/>
      <c r="FQ14" s="178"/>
      <c r="FR14" s="178"/>
      <c r="FS14" s="178"/>
      <c r="FT14" s="178"/>
      <c r="FU14" s="178"/>
      <c r="FV14" s="178"/>
      <c r="FW14" s="178"/>
      <c r="FX14" s="178"/>
      <c r="FY14" s="178"/>
      <c r="FZ14" s="178"/>
      <c r="GA14" s="178"/>
      <c r="GB14" s="178"/>
      <c r="GC14" s="178"/>
      <c r="GD14" s="178"/>
      <c r="GE14" s="178"/>
      <c r="GF14" s="178"/>
      <c r="GG14" s="178"/>
      <c r="GH14" s="178"/>
      <c r="GI14" s="178"/>
      <c r="GJ14" s="178"/>
      <c r="GK14" s="178"/>
      <c r="GL14" s="178"/>
      <c r="GM14" s="178"/>
      <c r="GN14" s="178"/>
      <c r="GO14" s="178"/>
      <c r="GP14" s="178"/>
      <c r="GQ14" s="178"/>
      <c r="GR14" s="178"/>
      <c r="GS14" s="178"/>
      <c r="GT14" s="178"/>
      <c r="GU14" s="178"/>
      <c r="GV14" s="178"/>
      <c r="GW14" s="178"/>
      <c r="GX14" s="178"/>
      <c r="GY14" s="178"/>
      <c r="GZ14" s="178"/>
      <c r="HA14" s="178"/>
      <c r="HB14" s="178"/>
      <c r="HC14" s="178"/>
      <c r="HD14" s="178"/>
      <c r="HE14" s="178"/>
      <c r="HF14" s="178"/>
      <c r="HG14" s="178"/>
      <c r="HH14" s="178"/>
      <c r="HI14" s="178"/>
      <c r="HJ14" s="178"/>
      <c r="HK14" s="178"/>
      <c r="HL14" s="178"/>
      <c r="HM14" s="178"/>
      <c r="HN14" s="178"/>
      <c r="HO14" s="178"/>
      <c r="HP14" s="178"/>
      <c r="HQ14" s="178"/>
      <c r="HR14" s="178"/>
      <c r="HS14" s="178"/>
      <c r="HT14" s="178"/>
      <c r="HU14" s="178"/>
      <c r="HV14" s="178"/>
      <c r="HW14" s="178"/>
      <c r="HX14" s="178"/>
      <c r="HY14" s="178"/>
      <c r="HZ14" s="178"/>
      <c r="IA14" s="178"/>
      <c r="IB14" s="178"/>
      <c r="IC14" s="178"/>
      <c r="ID14" s="178"/>
      <c r="IE14" s="178"/>
      <c r="IF14" s="178"/>
      <c r="IG14" s="178"/>
      <c r="IH14" s="178"/>
      <c r="II14" s="178"/>
      <c r="IJ14" s="178"/>
      <c r="IK14" s="178"/>
      <c r="IL14" s="178"/>
      <c r="IM14" s="178"/>
      <c r="IN14" s="178"/>
      <c r="IO14" s="178"/>
      <c r="IP14" s="178"/>
      <c r="IQ14" s="178"/>
      <c r="IR14" s="178"/>
      <c r="IS14" s="178"/>
      <c r="IT14" s="178"/>
      <c r="IU14" s="178"/>
      <c r="IV14" s="178"/>
    </row>
    <row r="15" spans="1:256" ht="22.5" customHeight="1">
      <c r="A15" s="45" t="s">
        <v>1323</v>
      </c>
      <c r="B15" s="112"/>
      <c r="C15" s="44"/>
      <c r="D15" s="177">
        <f t="shared" si="0"/>
        <v>0</v>
      </c>
      <c r="E15" s="93" t="str">
        <f t="shared" si="1"/>
        <v/>
      </c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8"/>
      <c r="CJ15" s="178"/>
      <c r="CK15" s="178"/>
      <c r="CL15" s="178"/>
      <c r="CM15" s="178"/>
      <c r="CN15" s="178"/>
      <c r="CO15" s="178"/>
      <c r="CP15" s="178"/>
      <c r="CQ15" s="178"/>
      <c r="CR15" s="178"/>
      <c r="CS15" s="178"/>
      <c r="CT15" s="178"/>
      <c r="CU15" s="178"/>
      <c r="CV15" s="178"/>
      <c r="CW15" s="178"/>
      <c r="CX15" s="178"/>
      <c r="CY15" s="178"/>
      <c r="CZ15" s="178"/>
      <c r="DA15" s="178"/>
      <c r="DB15" s="178"/>
      <c r="DC15" s="178"/>
      <c r="DD15" s="178"/>
      <c r="DE15" s="178"/>
      <c r="DF15" s="178"/>
      <c r="DG15" s="178"/>
      <c r="DH15" s="178"/>
      <c r="DI15" s="178"/>
      <c r="DJ15" s="178"/>
      <c r="DK15" s="178"/>
      <c r="DL15" s="178"/>
      <c r="DM15" s="178"/>
      <c r="DN15" s="178"/>
      <c r="DO15" s="178"/>
      <c r="DP15" s="178"/>
      <c r="DQ15" s="178"/>
      <c r="DR15" s="178"/>
      <c r="DS15" s="178"/>
      <c r="DT15" s="178"/>
      <c r="DU15" s="178"/>
      <c r="DV15" s="178"/>
      <c r="DW15" s="178"/>
      <c r="DX15" s="178"/>
      <c r="DY15" s="178"/>
      <c r="DZ15" s="178"/>
      <c r="EA15" s="178"/>
      <c r="EB15" s="178"/>
      <c r="EC15" s="178"/>
      <c r="ED15" s="178"/>
      <c r="EE15" s="178"/>
      <c r="EF15" s="178"/>
      <c r="EG15" s="178"/>
      <c r="EH15" s="178"/>
      <c r="EI15" s="178"/>
      <c r="EJ15" s="178"/>
      <c r="EK15" s="178"/>
      <c r="EL15" s="178"/>
      <c r="EM15" s="178"/>
      <c r="EN15" s="178"/>
      <c r="EO15" s="178"/>
      <c r="EP15" s="178"/>
      <c r="EQ15" s="178"/>
      <c r="ER15" s="178"/>
      <c r="ES15" s="178"/>
      <c r="ET15" s="178"/>
      <c r="EU15" s="178"/>
      <c r="EV15" s="178"/>
      <c r="EW15" s="178"/>
      <c r="EX15" s="178"/>
      <c r="EY15" s="178"/>
      <c r="EZ15" s="178"/>
      <c r="FA15" s="178"/>
      <c r="FB15" s="178"/>
      <c r="FC15" s="178"/>
      <c r="FD15" s="178"/>
      <c r="FE15" s="178"/>
      <c r="FF15" s="178"/>
      <c r="FG15" s="178"/>
      <c r="FH15" s="178"/>
      <c r="FI15" s="178"/>
      <c r="FJ15" s="178"/>
      <c r="FK15" s="178"/>
      <c r="FL15" s="178"/>
      <c r="FM15" s="178"/>
      <c r="FN15" s="178"/>
      <c r="FO15" s="178"/>
      <c r="FP15" s="178"/>
      <c r="FQ15" s="178"/>
      <c r="FR15" s="178"/>
      <c r="FS15" s="178"/>
      <c r="FT15" s="178"/>
      <c r="FU15" s="178"/>
      <c r="FV15" s="178"/>
      <c r="FW15" s="178"/>
      <c r="FX15" s="178"/>
      <c r="FY15" s="178"/>
      <c r="FZ15" s="178"/>
      <c r="GA15" s="178"/>
      <c r="GB15" s="178"/>
      <c r="GC15" s="178"/>
      <c r="GD15" s="178"/>
      <c r="GE15" s="178"/>
      <c r="GF15" s="178"/>
      <c r="GG15" s="178"/>
      <c r="GH15" s="178"/>
      <c r="GI15" s="178"/>
      <c r="GJ15" s="178"/>
      <c r="GK15" s="178"/>
      <c r="GL15" s="178"/>
      <c r="GM15" s="178"/>
      <c r="GN15" s="178"/>
      <c r="GO15" s="178"/>
      <c r="GP15" s="178"/>
      <c r="GQ15" s="178"/>
      <c r="GR15" s="178"/>
      <c r="GS15" s="178"/>
      <c r="GT15" s="178"/>
      <c r="GU15" s="178"/>
      <c r="GV15" s="178"/>
      <c r="GW15" s="178"/>
      <c r="GX15" s="178"/>
      <c r="GY15" s="178"/>
      <c r="GZ15" s="178"/>
      <c r="HA15" s="178"/>
      <c r="HB15" s="178"/>
      <c r="HC15" s="178"/>
      <c r="HD15" s="178"/>
      <c r="HE15" s="178"/>
      <c r="HF15" s="178"/>
      <c r="HG15" s="178"/>
      <c r="HH15" s="178"/>
      <c r="HI15" s="178"/>
      <c r="HJ15" s="178"/>
      <c r="HK15" s="178"/>
      <c r="HL15" s="178"/>
      <c r="HM15" s="178"/>
      <c r="HN15" s="178"/>
      <c r="HO15" s="178"/>
      <c r="HP15" s="178"/>
      <c r="HQ15" s="178"/>
      <c r="HR15" s="178"/>
      <c r="HS15" s="178"/>
      <c r="HT15" s="178"/>
      <c r="HU15" s="178"/>
      <c r="HV15" s="178"/>
      <c r="HW15" s="178"/>
      <c r="HX15" s="178"/>
      <c r="HY15" s="178"/>
      <c r="HZ15" s="178"/>
      <c r="IA15" s="178"/>
      <c r="IB15" s="178"/>
      <c r="IC15" s="178"/>
      <c r="ID15" s="178"/>
      <c r="IE15" s="178"/>
      <c r="IF15" s="178"/>
      <c r="IG15" s="178"/>
      <c r="IH15" s="178"/>
      <c r="II15" s="178"/>
      <c r="IJ15" s="178"/>
      <c r="IK15" s="178"/>
      <c r="IL15" s="178"/>
      <c r="IM15" s="178"/>
      <c r="IN15" s="178"/>
      <c r="IO15" s="178"/>
      <c r="IP15" s="178"/>
      <c r="IQ15" s="178"/>
      <c r="IR15" s="178"/>
      <c r="IS15" s="178"/>
      <c r="IT15" s="178"/>
      <c r="IU15" s="178"/>
      <c r="IV15" s="178"/>
    </row>
    <row r="16" spans="1:256" ht="22.5" customHeight="1">
      <c r="A16" s="45" t="s">
        <v>1247</v>
      </c>
      <c r="B16" s="112"/>
      <c r="C16" s="44"/>
      <c r="D16" s="177">
        <f t="shared" si="0"/>
        <v>0</v>
      </c>
      <c r="E16" s="93" t="str">
        <f t="shared" si="1"/>
        <v/>
      </c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8"/>
      <c r="DO16" s="178"/>
      <c r="DP16" s="178"/>
      <c r="DQ16" s="178"/>
      <c r="DR16" s="178"/>
      <c r="DS16" s="178"/>
      <c r="DT16" s="178"/>
      <c r="DU16" s="178"/>
      <c r="DV16" s="178"/>
      <c r="DW16" s="178"/>
      <c r="DX16" s="178"/>
      <c r="DY16" s="178"/>
      <c r="DZ16" s="178"/>
      <c r="EA16" s="178"/>
      <c r="EB16" s="178"/>
      <c r="EC16" s="178"/>
      <c r="ED16" s="178"/>
      <c r="EE16" s="178"/>
      <c r="EF16" s="178"/>
      <c r="EG16" s="178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  <c r="FP16" s="178"/>
      <c r="FQ16" s="178"/>
      <c r="FR16" s="178"/>
      <c r="FS16" s="178"/>
      <c r="FT16" s="178"/>
      <c r="FU16" s="178"/>
      <c r="FV16" s="178"/>
      <c r="FW16" s="178"/>
      <c r="FX16" s="178"/>
      <c r="FY16" s="178"/>
      <c r="FZ16" s="178"/>
      <c r="GA16" s="178"/>
      <c r="GB16" s="178"/>
      <c r="GC16" s="178"/>
      <c r="GD16" s="178"/>
      <c r="GE16" s="178"/>
      <c r="GF16" s="178"/>
      <c r="GG16" s="178"/>
      <c r="GH16" s="178"/>
      <c r="GI16" s="178"/>
      <c r="GJ16" s="178"/>
      <c r="GK16" s="178"/>
      <c r="GL16" s="178"/>
      <c r="GM16" s="178"/>
      <c r="GN16" s="178"/>
      <c r="GO16" s="178"/>
      <c r="GP16" s="178"/>
      <c r="GQ16" s="178"/>
      <c r="GR16" s="178"/>
      <c r="GS16" s="178"/>
      <c r="GT16" s="178"/>
      <c r="GU16" s="178"/>
      <c r="GV16" s="178"/>
      <c r="GW16" s="178"/>
      <c r="GX16" s="178"/>
      <c r="GY16" s="178"/>
      <c r="GZ16" s="178"/>
      <c r="HA16" s="178"/>
      <c r="HB16" s="178"/>
      <c r="HC16" s="178"/>
      <c r="HD16" s="178"/>
      <c r="HE16" s="178"/>
      <c r="HF16" s="178"/>
      <c r="HG16" s="178"/>
      <c r="HH16" s="178"/>
      <c r="HI16" s="178"/>
      <c r="HJ16" s="178"/>
      <c r="HK16" s="178"/>
      <c r="HL16" s="178"/>
      <c r="HM16" s="178"/>
      <c r="HN16" s="178"/>
      <c r="HO16" s="178"/>
      <c r="HP16" s="178"/>
      <c r="HQ16" s="178"/>
      <c r="HR16" s="178"/>
      <c r="HS16" s="178"/>
      <c r="HT16" s="178"/>
      <c r="HU16" s="178"/>
      <c r="HV16" s="178"/>
      <c r="HW16" s="178"/>
      <c r="HX16" s="178"/>
      <c r="HY16" s="178"/>
      <c r="HZ16" s="178"/>
      <c r="IA16" s="178"/>
      <c r="IB16" s="178"/>
      <c r="IC16" s="178"/>
      <c r="ID16" s="178"/>
      <c r="IE16" s="178"/>
      <c r="IF16" s="178"/>
      <c r="IG16" s="178"/>
      <c r="IH16" s="178"/>
      <c r="II16" s="178"/>
      <c r="IJ16" s="178"/>
      <c r="IK16" s="178"/>
      <c r="IL16" s="178"/>
      <c r="IM16" s="178"/>
      <c r="IN16" s="178"/>
      <c r="IO16" s="178"/>
      <c r="IP16" s="178"/>
      <c r="IQ16" s="178"/>
      <c r="IR16" s="178"/>
      <c r="IS16" s="178"/>
      <c r="IT16" s="178"/>
      <c r="IU16" s="178"/>
      <c r="IV16" s="178"/>
    </row>
    <row r="17" spans="1:256" ht="22.5" customHeight="1">
      <c r="A17" s="45" t="s">
        <v>1322</v>
      </c>
      <c r="B17" s="112"/>
      <c r="C17" s="179"/>
      <c r="D17" s="177">
        <f>C17-B17</f>
        <v>0</v>
      </c>
      <c r="E17" s="93" t="str">
        <f t="shared" si="1"/>
        <v/>
      </c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8"/>
      <c r="DO17" s="178"/>
      <c r="DP17" s="178"/>
      <c r="DQ17" s="178"/>
      <c r="DR17" s="178"/>
      <c r="DS17" s="178"/>
      <c r="DT17" s="178"/>
      <c r="DU17" s="178"/>
      <c r="DV17" s="178"/>
      <c r="DW17" s="178"/>
      <c r="DX17" s="178"/>
      <c r="DY17" s="178"/>
      <c r="DZ17" s="178"/>
      <c r="EA17" s="178"/>
      <c r="EB17" s="178"/>
      <c r="EC17" s="178"/>
      <c r="ED17" s="178"/>
      <c r="EE17" s="178"/>
      <c r="EF17" s="178"/>
      <c r="EG17" s="178"/>
      <c r="EH17" s="178"/>
      <c r="EI17" s="178"/>
      <c r="EJ17" s="178"/>
      <c r="EK17" s="178"/>
      <c r="EL17" s="178"/>
      <c r="EM17" s="178"/>
      <c r="EN17" s="178"/>
      <c r="EO17" s="178"/>
      <c r="EP17" s="178"/>
      <c r="EQ17" s="178"/>
      <c r="ER17" s="178"/>
      <c r="ES17" s="178"/>
      <c r="ET17" s="178"/>
      <c r="EU17" s="178"/>
      <c r="EV17" s="178"/>
      <c r="EW17" s="178"/>
      <c r="EX17" s="178"/>
      <c r="EY17" s="178"/>
      <c r="EZ17" s="178"/>
      <c r="FA17" s="178"/>
      <c r="FB17" s="178"/>
      <c r="FC17" s="178"/>
      <c r="FD17" s="178"/>
      <c r="FE17" s="178"/>
      <c r="FF17" s="178"/>
      <c r="FG17" s="178"/>
      <c r="FH17" s="178"/>
      <c r="FI17" s="178"/>
      <c r="FJ17" s="178"/>
      <c r="FK17" s="178"/>
      <c r="FL17" s="178"/>
      <c r="FM17" s="178"/>
      <c r="FN17" s="178"/>
      <c r="FO17" s="178"/>
      <c r="FP17" s="178"/>
      <c r="FQ17" s="178"/>
      <c r="FR17" s="178"/>
      <c r="FS17" s="178"/>
      <c r="FT17" s="178"/>
      <c r="FU17" s="178"/>
      <c r="FV17" s="178"/>
      <c r="FW17" s="178"/>
      <c r="FX17" s="178"/>
      <c r="FY17" s="178"/>
      <c r="FZ17" s="178"/>
      <c r="GA17" s="178"/>
      <c r="GB17" s="178"/>
      <c r="GC17" s="178"/>
      <c r="GD17" s="178"/>
      <c r="GE17" s="178"/>
      <c r="GF17" s="178"/>
      <c r="GG17" s="178"/>
      <c r="GH17" s="178"/>
      <c r="GI17" s="178"/>
      <c r="GJ17" s="178"/>
      <c r="GK17" s="178"/>
      <c r="GL17" s="178"/>
      <c r="GM17" s="178"/>
      <c r="GN17" s="178"/>
      <c r="GO17" s="178"/>
      <c r="GP17" s="178"/>
      <c r="GQ17" s="178"/>
      <c r="GR17" s="178"/>
      <c r="GS17" s="178"/>
      <c r="GT17" s="178"/>
      <c r="GU17" s="178"/>
      <c r="GV17" s="178"/>
      <c r="GW17" s="178"/>
      <c r="GX17" s="178"/>
      <c r="GY17" s="178"/>
      <c r="GZ17" s="178"/>
      <c r="HA17" s="178"/>
      <c r="HB17" s="178"/>
      <c r="HC17" s="178"/>
      <c r="HD17" s="178"/>
      <c r="HE17" s="178"/>
      <c r="HF17" s="178"/>
      <c r="HG17" s="178"/>
      <c r="HH17" s="178"/>
      <c r="HI17" s="178"/>
      <c r="HJ17" s="178"/>
      <c r="HK17" s="178"/>
      <c r="HL17" s="178"/>
      <c r="HM17" s="178"/>
      <c r="HN17" s="178"/>
      <c r="HO17" s="178"/>
      <c r="HP17" s="178"/>
      <c r="HQ17" s="178"/>
      <c r="HR17" s="178"/>
      <c r="HS17" s="178"/>
      <c r="HT17" s="178"/>
      <c r="HU17" s="178"/>
      <c r="HV17" s="178"/>
      <c r="HW17" s="178"/>
      <c r="HX17" s="178"/>
      <c r="HY17" s="178"/>
      <c r="HZ17" s="178"/>
      <c r="IA17" s="178"/>
      <c r="IB17" s="178"/>
      <c r="IC17" s="178"/>
      <c r="ID17" s="178"/>
      <c r="IE17" s="178"/>
      <c r="IF17" s="178"/>
      <c r="IG17" s="178"/>
      <c r="IH17" s="178"/>
      <c r="II17" s="178"/>
      <c r="IJ17" s="178"/>
      <c r="IK17" s="178"/>
      <c r="IL17" s="178"/>
      <c r="IM17" s="178"/>
      <c r="IN17" s="178"/>
      <c r="IO17" s="178"/>
      <c r="IP17" s="178"/>
      <c r="IQ17" s="178"/>
      <c r="IR17" s="178"/>
      <c r="IS17" s="178"/>
      <c r="IT17" s="178"/>
      <c r="IU17" s="178"/>
      <c r="IV17" s="178"/>
    </row>
    <row r="18" spans="1:256" ht="22.5" customHeight="1">
      <c r="A18" s="45" t="s">
        <v>1248</v>
      </c>
      <c r="B18" s="112"/>
      <c r="C18" s="179"/>
      <c r="D18" s="177"/>
      <c r="E18" s="93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178"/>
      <c r="CT18" s="178"/>
      <c r="CU18" s="178"/>
      <c r="CV18" s="178"/>
      <c r="CW18" s="178"/>
      <c r="CX18" s="178"/>
      <c r="CY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8"/>
      <c r="DO18" s="178"/>
      <c r="DP18" s="178"/>
      <c r="DQ18" s="178"/>
      <c r="DR18" s="178"/>
      <c r="DS18" s="178"/>
      <c r="DT18" s="178"/>
      <c r="DU18" s="178"/>
      <c r="DV18" s="178"/>
      <c r="DW18" s="178"/>
      <c r="DX18" s="178"/>
      <c r="DY18" s="178"/>
      <c r="DZ18" s="178"/>
      <c r="EA18" s="178"/>
      <c r="EB18" s="178"/>
      <c r="EC18" s="178"/>
      <c r="ED18" s="178"/>
      <c r="EE18" s="178"/>
      <c r="EF18" s="178"/>
      <c r="EG18" s="178"/>
      <c r="EH18" s="178"/>
      <c r="EI18" s="178"/>
      <c r="EJ18" s="178"/>
      <c r="EK18" s="178"/>
      <c r="EL18" s="178"/>
      <c r="EM18" s="178"/>
      <c r="EN18" s="178"/>
      <c r="EO18" s="178"/>
      <c r="EP18" s="178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  <c r="FB18" s="178"/>
      <c r="FC18" s="178"/>
      <c r="FD18" s="178"/>
      <c r="FE18" s="178"/>
      <c r="FF18" s="178"/>
      <c r="FG18" s="178"/>
      <c r="FH18" s="178"/>
      <c r="FI18" s="178"/>
      <c r="FJ18" s="178"/>
      <c r="FK18" s="178"/>
      <c r="FL18" s="178"/>
      <c r="FM18" s="178"/>
      <c r="FN18" s="178"/>
      <c r="FO18" s="178"/>
      <c r="FP18" s="178"/>
      <c r="FQ18" s="178"/>
      <c r="FR18" s="178"/>
      <c r="FS18" s="178"/>
      <c r="FT18" s="178"/>
      <c r="FU18" s="178"/>
      <c r="FV18" s="178"/>
      <c r="FW18" s="178"/>
      <c r="FX18" s="178"/>
      <c r="FY18" s="178"/>
      <c r="FZ18" s="178"/>
      <c r="GA18" s="178"/>
      <c r="GB18" s="178"/>
      <c r="GC18" s="178"/>
      <c r="GD18" s="178"/>
      <c r="GE18" s="178"/>
      <c r="GF18" s="178"/>
      <c r="GG18" s="178"/>
      <c r="GH18" s="178"/>
      <c r="GI18" s="178"/>
      <c r="GJ18" s="178"/>
      <c r="GK18" s="178"/>
      <c r="GL18" s="178"/>
      <c r="GM18" s="178"/>
      <c r="GN18" s="178"/>
      <c r="GO18" s="178"/>
      <c r="GP18" s="178"/>
      <c r="GQ18" s="178"/>
      <c r="GR18" s="178"/>
      <c r="GS18" s="178"/>
      <c r="GT18" s="178"/>
      <c r="GU18" s="178"/>
      <c r="GV18" s="178"/>
      <c r="GW18" s="178"/>
      <c r="GX18" s="178"/>
      <c r="GY18" s="178"/>
      <c r="GZ18" s="178"/>
      <c r="HA18" s="178"/>
      <c r="HB18" s="178"/>
      <c r="HC18" s="178"/>
      <c r="HD18" s="178"/>
      <c r="HE18" s="178"/>
      <c r="HF18" s="178"/>
      <c r="HG18" s="178"/>
      <c r="HH18" s="178"/>
      <c r="HI18" s="178"/>
      <c r="HJ18" s="178"/>
      <c r="HK18" s="178"/>
      <c r="HL18" s="178"/>
      <c r="HM18" s="178"/>
      <c r="HN18" s="178"/>
      <c r="HO18" s="178"/>
      <c r="HP18" s="178"/>
      <c r="HQ18" s="178"/>
      <c r="HR18" s="178"/>
      <c r="HS18" s="178"/>
      <c r="HT18" s="178"/>
      <c r="HU18" s="178"/>
      <c r="HV18" s="178"/>
      <c r="HW18" s="178"/>
      <c r="HX18" s="178"/>
      <c r="HY18" s="178"/>
      <c r="HZ18" s="178"/>
      <c r="IA18" s="178"/>
      <c r="IB18" s="178"/>
      <c r="IC18" s="178"/>
      <c r="ID18" s="178"/>
      <c r="IE18" s="178"/>
      <c r="IF18" s="178"/>
      <c r="IG18" s="178"/>
      <c r="IH18" s="178"/>
      <c r="II18" s="178"/>
      <c r="IJ18" s="178"/>
      <c r="IK18" s="178"/>
      <c r="IL18" s="178"/>
      <c r="IM18" s="178"/>
      <c r="IN18" s="178"/>
      <c r="IO18" s="178"/>
      <c r="IP18" s="178"/>
      <c r="IQ18" s="178"/>
      <c r="IR18" s="178"/>
      <c r="IS18" s="178"/>
      <c r="IT18" s="178"/>
      <c r="IU18" s="178"/>
      <c r="IV18" s="178"/>
    </row>
    <row r="19" spans="1:256" ht="22.5" customHeight="1">
      <c r="A19" s="45" t="s">
        <v>1324</v>
      </c>
      <c r="B19" s="112"/>
      <c r="C19" s="179"/>
      <c r="D19" s="177"/>
      <c r="E19" s="93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8"/>
      <c r="EF19" s="178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8"/>
      <c r="ES19" s="178"/>
      <c r="ET19" s="178"/>
      <c r="EU19" s="178"/>
      <c r="EV19" s="178"/>
      <c r="EW19" s="178"/>
      <c r="EX19" s="178"/>
      <c r="EY19" s="178"/>
      <c r="EZ19" s="178"/>
      <c r="FA19" s="178"/>
      <c r="FB19" s="178"/>
      <c r="FC19" s="178"/>
      <c r="FD19" s="178"/>
      <c r="FE19" s="178"/>
      <c r="FF19" s="178"/>
      <c r="FG19" s="178"/>
      <c r="FH19" s="178"/>
      <c r="FI19" s="178"/>
      <c r="FJ19" s="178"/>
      <c r="FK19" s="178"/>
      <c r="FL19" s="178"/>
      <c r="FM19" s="178"/>
      <c r="FN19" s="178"/>
      <c r="FO19" s="178"/>
      <c r="FP19" s="178"/>
      <c r="FQ19" s="178"/>
      <c r="FR19" s="178"/>
      <c r="FS19" s="178"/>
      <c r="FT19" s="178"/>
      <c r="FU19" s="178"/>
      <c r="FV19" s="178"/>
      <c r="FW19" s="178"/>
      <c r="FX19" s="178"/>
      <c r="FY19" s="178"/>
      <c r="FZ19" s="178"/>
      <c r="GA19" s="178"/>
      <c r="GB19" s="178"/>
      <c r="GC19" s="178"/>
      <c r="GD19" s="178"/>
      <c r="GE19" s="178"/>
      <c r="GF19" s="178"/>
      <c r="GG19" s="178"/>
      <c r="GH19" s="178"/>
      <c r="GI19" s="178"/>
      <c r="GJ19" s="178"/>
      <c r="GK19" s="178"/>
      <c r="GL19" s="178"/>
      <c r="GM19" s="178"/>
      <c r="GN19" s="178"/>
      <c r="GO19" s="178"/>
      <c r="GP19" s="178"/>
      <c r="GQ19" s="178"/>
      <c r="GR19" s="178"/>
      <c r="GS19" s="178"/>
      <c r="GT19" s="178"/>
      <c r="GU19" s="178"/>
      <c r="GV19" s="178"/>
      <c r="GW19" s="178"/>
      <c r="GX19" s="178"/>
      <c r="GY19" s="178"/>
      <c r="GZ19" s="178"/>
      <c r="HA19" s="178"/>
      <c r="HB19" s="178"/>
      <c r="HC19" s="178"/>
      <c r="HD19" s="178"/>
      <c r="HE19" s="178"/>
      <c r="HF19" s="178"/>
      <c r="HG19" s="178"/>
      <c r="HH19" s="178"/>
      <c r="HI19" s="178"/>
      <c r="HJ19" s="178"/>
      <c r="HK19" s="178"/>
      <c r="HL19" s="178"/>
      <c r="HM19" s="178"/>
      <c r="HN19" s="178"/>
      <c r="HO19" s="178"/>
      <c r="HP19" s="178"/>
      <c r="HQ19" s="178"/>
      <c r="HR19" s="178"/>
      <c r="HS19" s="178"/>
      <c r="HT19" s="178"/>
      <c r="HU19" s="178"/>
      <c r="HV19" s="178"/>
      <c r="HW19" s="178"/>
      <c r="HX19" s="178"/>
      <c r="HY19" s="178"/>
      <c r="HZ19" s="178"/>
      <c r="IA19" s="178"/>
      <c r="IB19" s="178"/>
      <c r="IC19" s="178"/>
      <c r="ID19" s="178"/>
      <c r="IE19" s="178"/>
      <c r="IF19" s="178"/>
      <c r="IG19" s="178"/>
      <c r="IH19" s="178"/>
      <c r="II19" s="178"/>
      <c r="IJ19" s="178"/>
      <c r="IK19" s="178"/>
      <c r="IL19" s="178"/>
      <c r="IM19" s="178"/>
      <c r="IN19" s="178"/>
      <c r="IO19" s="178"/>
      <c r="IP19" s="178"/>
      <c r="IQ19" s="178"/>
      <c r="IR19" s="178"/>
      <c r="IS19" s="178"/>
      <c r="IT19" s="178"/>
      <c r="IU19" s="178"/>
      <c r="IV19" s="178"/>
    </row>
    <row r="20" spans="1:256" ht="21" customHeight="1"/>
    <row r="21" spans="1:256" ht="21" customHeight="1"/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78740157480314965" right="0.74803149606299213" top="0.55118110236220474" bottom="0.62992125984251968" header="0.51181102362204722" footer="0.31496062992125984"/>
  <pageSetup paperSize="9" scale="90" firstPageNumber="55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0"/>
  </sheetPr>
  <dimension ref="A1:IV13"/>
  <sheetViews>
    <sheetView view="pageBreakPreview" zoomScale="115" workbookViewId="0">
      <selection activeCell="C11" sqref="C11"/>
    </sheetView>
  </sheetViews>
  <sheetFormatPr defaultColWidth="8.69921875" defaultRowHeight="15.6"/>
  <cols>
    <col min="1" max="1" width="41.19921875" style="153" customWidth="1"/>
    <col min="2" max="2" width="17" style="154" customWidth="1"/>
    <col min="3" max="5" width="17" style="153" customWidth="1"/>
    <col min="6" max="32" width="9" style="153" bestFit="1" customWidth="1"/>
    <col min="33" max="256" width="8.69921875" style="153"/>
    <col min="257" max="257" width="41.19921875" style="153" customWidth="1"/>
    <col min="258" max="261" width="17" style="153" customWidth="1"/>
    <col min="262" max="288" width="9" style="153" bestFit="1" customWidth="1"/>
    <col min="289" max="512" width="8.69921875" style="153"/>
    <col min="513" max="513" width="41.19921875" style="153" customWidth="1"/>
    <col min="514" max="517" width="17" style="153" customWidth="1"/>
    <col min="518" max="544" width="9" style="153" bestFit="1" customWidth="1"/>
    <col min="545" max="768" width="8.69921875" style="153"/>
    <col min="769" max="769" width="41.19921875" style="153" customWidth="1"/>
    <col min="770" max="773" width="17" style="153" customWidth="1"/>
    <col min="774" max="800" width="9" style="153" bestFit="1" customWidth="1"/>
    <col min="801" max="1024" width="8.69921875" style="153"/>
    <col min="1025" max="1025" width="41.19921875" style="153" customWidth="1"/>
    <col min="1026" max="1029" width="17" style="153" customWidth="1"/>
    <col min="1030" max="1056" width="9" style="153" bestFit="1" customWidth="1"/>
    <col min="1057" max="1280" width="8.69921875" style="153"/>
    <col min="1281" max="1281" width="41.19921875" style="153" customWidth="1"/>
    <col min="1282" max="1285" width="17" style="153" customWidth="1"/>
    <col min="1286" max="1312" width="9" style="153" bestFit="1" customWidth="1"/>
    <col min="1313" max="1536" width="8.69921875" style="153"/>
    <col min="1537" max="1537" width="41.19921875" style="153" customWidth="1"/>
    <col min="1538" max="1541" width="17" style="153" customWidth="1"/>
    <col min="1542" max="1568" width="9" style="153" bestFit="1" customWidth="1"/>
    <col min="1569" max="1792" width="8.69921875" style="153"/>
    <col min="1793" max="1793" width="41.19921875" style="153" customWidth="1"/>
    <col min="1794" max="1797" width="17" style="153" customWidth="1"/>
    <col min="1798" max="1824" width="9" style="153" bestFit="1" customWidth="1"/>
    <col min="1825" max="2048" width="8.69921875" style="153"/>
    <col min="2049" max="2049" width="41.19921875" style="153" customWidth="1"/>
    <col min="2050" max="2053" width="17" style="153" customWidth="1"/>
    <col min="2054" max="2080" width="9" style="153" bestFit="1" customWidth="1"/>
    <col min="2081" max="2304" width="8.69921875" style="153"/>
    <col min="2305" max="2305" width="41.19921875" style="153" customWidth="1"/>
    <col min="2306" max="2309" width="17" style="153" customWidth="1"/>
    <col min="2310" max="2336" width="9" style="153" bestFit="1" customWidth="1"/>
    <col min="2337" max="2560" width="8.69921875" style="153"/>
    <col min="2561" max="2561" width="41.19921875" style="153" customWidth="1"/>
    <col min="2562" max="2565" width="17" style="153" customWidth="1"/>
    <col min="2566" max="2592" width="9" style="153" bestFit="1" customWidth="1"/>
    <col min="2593" max="2816" width="8.69921875" style="153"/>
    <col min="2817" max="2817" width="41.19921875" style="153" customWidth="1"/>
    <col min="2818" max="2821" width="17" style="153" customWidth="1"/>
    <col min="2822" max="2848" width="9" style="153" bestFit="1" customWidth="1"/>
    <col min="2849" max="3072" width="8.69921875" style="153"/>
    <col min="3073" max="3073" width="41.19921875" style="153" customWidth="1"/>
    <col min="3074" max="3077" width="17" style="153" customWidth="1"/>
    <col min="3078" max="3104" width="9" style="153" bestFit="1" customWidth="1"/>
    <col min="3105" max="3328" width="8.69921875" style="153"/>
    <col min="3329" max="3329" width="41.19921875" style="153" customWidth="1"/>
    <col min="3330" max="3333" width="17" style="153" customWidth="1"/>
    <col min="3334" max="3360" width="9" style="153" bestFit="1" customWidth="1"/>
    <col min="3361" max="3584" width="8.69921875" style="153"/>
    <col min="3585" max="3585" width="41.19921875" style="153" customWidth="1"/>
    <col min="3586" max="3589" width="17" style="153" customWidth="1"/>
    <col min="3590" max="3616" width="9" style="153" bestFit="1" customWidth="1"/>
    <col min="3617" max="3840" width="8.69921875" style="153"/>
    <col min="3841" max="3841" width="41.19921875" style="153" customWidth="1"/>
    <col min="3842" max="3845" width="17" style="153" customWidth="1"/>
    <col min="3846" max="3872" width="9" style="153" bestFit="1" customWidth="1"/>
    <col min="3873" max="4096" width="8.69921875" style="153"/>
    <col min="4097" max="4097" width="41.19921875" style="153" customWidth="1"/>
    <col min="4098" max="4101" width="17" style="153" customWidth="1"/>
    <col min="4102" max="4128" width="9" style="153" bestFit="1" customWidth="1"/>
    <col min="4129" max="4352" width="8.69921875" style="153"/>
    <col min="4353" max="4353" width="41.19921875" style="153" customWidth="1"/>
    <col min="4354" max="4357" width="17" style="153" customWidth="1"/>
    <col min="4358" max="4384" width="9" style="153" bestFit="1" customWidth="1"/>
    <col min="4385" max="4608" width="8.69921875" style="153"/>
    <col min="4609" max="4609" width="41.19921875" style="153" customWidth="1"/>
    <col min="4610" max="4613" width="17" style="153" customWidth="1"/>
    <col min="4614" max="4640" width="9" style="153" bestFit="1" customWidth="1"/>
    <col min="4641" max="4864" width="8.69921875" style="153"/>
    <col min="4865" max="4865" width="41.19921875" style="153" customWidth="1"/>
    <col min="4866" max="4869" width="17" style="153" customWidth="1"/>
    <col min="4870" max="4896" width="9" style="153" bestFit="1" customWidth="1"/>
    <col min="4897" max="5120" width="8.69921875" style="153"/>
    <col min="5121" max="5121" width="41.19921875" style="153" customWidth="1"/>
    <col min="5122" max="5125" width="17" style="153" customWidth="1"/>
    <col min="5126" max="5152" width="9" style="153" bestFit="1" customWidth="1"/>
    <col min="5153" max="5376" width="8.69921875" style="153"/>
    <col min="5377" max="5377" width="41.19921875" style="153" customWidth="1"/>
    <col min="5378" max="5381" width="17" style="153" customWidth="1"/>
    <col min="5382" max="5408" width="9" style="153" bestFit="1" customWidth="1"/>
    <col min="5409" max="5632" width="8.69921875" style="153"/>
    <col min="5633" max="5633" width="41.19921875" style="153" customWidth="1"/>
    <col min="5634" max="5637" width="17" style="153" customWidth="1"/>
    <col min="5638" max="5664" width="9" style="153" bestFit="1" customWidth="1"/>
    <col min="5665" max="5888" width="8.69921875" style="153"/>
    <col min="5889" max="5889" width="41.19921875" style="153" customWidth="1"/>
    <col min="5890" max="5893" width="17" style="153" customWidth="1"/>
    <col min="5894" max="5920" width="9" style="153" bestFit="1" customWidth="1"/>
    <col min="5921" max="6144" width="8.69921875" style="153"/>
    <col min="6145" max="6145" width="41.19921875" style="153" customWidth="1"/>
    <col min="6146" max="6149" width="17" style="153" customWidth="1"/>
    <col min="6150" max="6176" width="9" style="153" bestFit="1" customWidth="1"/>
    <col min="6177" max="6400" width="8.69921875" style="153"/>
    <col min="6401" max="6401" width="41.19921875" style="153" customWidth="1"/>
    <col min="6402" max="6405" width="17" style="153" customWidth="1"/>
    <col min="6406" max="6432" width="9" style="153" bestFit="1" customWidth="1"/>
    <col min="6433" max="6656" width="8.69921875" style="153"/>
    <col min="6657" max="6657" width="41.19921875" style="153" customWidth="1"/>
    <col min="6658" max="6661" width="17" style="153" customWidth="1"/>
    <col min="6662" max="6688" width="9" style="153" bestFit="1" customWidth="1"/>
    <col min="6689" max="6912" width="8.69921875" style="153"/>
    <col min="6913" max="6913" width="41.19921875" style="153" customWidth="1"/>
    <col min="6914" max="6917" width="17" style="153" customWidth="1"/>
    <col min="6918" max="6944" width="9" style="153" bestFit="1" customWidth="1"/>
    <col min="6945" max="7168" width="8.69921875" style="153"/>
    <col min="7169" max="7169" width="41.19921875" style="153" customWidth="1"/>
    <col min="7170" max="7173" width="17" style="153" customWidth="1"/>
    <col min="7174" max="7200" width="9" style="153" bestFit="1" customWidth="1"/>
    <col min="7201" max="7424" width="8.69921875" style="153"/>
    <col min="7425" max="7425" width="41.19921875" style="153" customWidth="1"/>
    <col min="7426" max="7429" width="17" style="153" customWidth="1"/>
    <col min="7430" max="7456" width="9" style="153" bestFit="1" customWidth="1"/>
    <col min="7457" max="7680" width="8.69921875" style="153"/>
    <col min="7681" max="7681" width="41.19921875" style="153" customWidth="1"/>
    <col min="7682" max="7685" width="17" style="153" customWidth="1"/>
    <col min="7686" max="7712" width="9" style="153" bestFit="1" customWidth="1"/>
    <col min="7713" max="7936" width="8.69921875" style="153"/>
    <col min="7937" max="7937" width="41.19921875" style="153" customWidth="1"/>
    <col min="7938" max="7941" width="17" style="153" customWidth="1"/>
    <col min="7942" max="7968" width="9" style="153" bestFit="1" customWidth="1"/>
    <col min="7969" max="8192" width="8.69921875" style="153"/>
    <col min="8193" max="8193" width="41.19921875" style="153" customWidth="1"/>
    <col min="8194" max="8197" width="17" style="153" customWidth="1"/>
    <col min="8198" max="8224" width="9" style="153" bestFit="1" customWidth="1"/>
    <col min="8225" max="8448" width="8.69921875" style="153"/>
    <col min="8449" max="8449" width="41.19921875" style="153" customWidth="1"/>
    <col min="8450" max="8453" width="17" style="153" customWidth="1"/>
    <col min="8454" max="8480" width="9" style="153" bestFit="1" customWidth="1"/>
    <col min="8481" max="8704" width="8.69921875" style="153"/>
    <col min="8705" max="8705" width="41.19921875" style="153" customWidth="1"/>
    <col min="8706" max="8709" width="17" style="153" customWidth="1"/>
    <col min="8710" max="8736" width="9" style="153" bestFit="1" customWidth="1"/>
    <col min="8737" max="8960" width="8.69921875" style="153"/>
    <col min="8961" max="8961" width="41.19921875" style="153" customWidth="1"/>
    <col min="8962" max="8965" width="17" style="153" customWidth="1"/>
    <col min="8966" max="8992" width="9" style="153" bestFit="1" customWidth="1"/>
    <col min="8993" max="9216" width="8.69921875" style="153"/>
    <col min="9217" max="9217" width="41.19921875" style="153" customWidth="1"/>
    <col min="9218" max="9221" width="17" style="153" customWidth="1"/>
    <col min="9222" max="9248" width="9" style="153" bestFit="1" customWidth="1"/>
    <col min="9249" max="9472" width="8.69921875" style="153"/>
    <col min="9473" max="9473" width="41.19921875" style="153" customWidth="1"/>
    <col min="9474" max="9477" width="17" style="153" customWidth="1"/>
    <col min="9478" max="9504" width="9" style="153" bestFit="1" customWidth="1"/>
    <col min="9505" max="9728" width="8.69921875" style="153"/>
    <col min="9729" max="9729" width="41.19921875" style="153" customWidth="1"/>
    <col min="9730" max="9733" width="17" style="153" customWidth="1"/>
    <col min="9734" max="9760" width="9" style="153" bestFit="1" customWidth="1"/>
    <col min="9761" max="9984" width="8.69921875" style="153"/>
    <col min="9985" max="9985" width="41.19921875" style="153" customWidth="1"/>
    <col min="9986" max="9989" width="17" style="153" customWidth="1"/>
    <col min="9990" max="10016" width="9" style="153" bestFit="1" customWidth="1"/>
    <col min="10017" max="10240" width="8.69921875" style="153"/>
    <col min="10241" max="10241" width="41.19921875" style="153" customWidth="1"/>
    <col min="10242" max="10245" width="17" style="153" customWidth="1"/>
    <col min="10246" max="10272" width="9" style="153" bestFit="1" customWidth="1"/>
    <col min="10273" max="10496" width="8.69921875" style="153"/>
    <col min="10497" max="10497" width="41.19921875" style="153" customWidth="1"/>
    <col min="10498" max="10501" width="17" style="153" customWidth="1"/>
    <col min="10502" max="10528" width="9" style="153" bestFit="1" customWidth="1"/>
    <col min="10529" max="10752" width="8.69921875" style="153"/>
    <col min="10753" max="10753" width="41.19921875" style="153" customWidth="1"/>
    <col min="10754" max="10757" width="17" style="153" customWidth="1"/>
    <col min="10758" max="10784" width="9" style="153" bestFit="1" customWidth="1"/>
    <col min="10785" max="11008" width="8.69921875" style="153"/>
    <col min="11009" max="11009" width="41.19921875" style="153" customWidth="1"/>
    <col min="11010" max="11013" width="17" style="153" customWidth="1"/>
    <col min="11014" max="11040" width="9" style="153" bestFit="1" customWidth="1"/>
    <col min="11041" max="11264" width="8.69921875" style="153"/>
    <col min="11265" max="11265" width="41.19921875" style="153" customWidth="1"/>
    <col min="11266" max="11269" width="17" style="153" customWidth="1"/>
    <col min="11270" max="11296" width="9" style="153" bestFit="1" customWidth="1"/>
    <col min="11297" max="11520" width="8.69921875" style="153"/>
    <col min="11521" max="11521" width="41.19921875" style="153" customWidth="1"/>
    <col min="11522" max="11525" width="17" style="153" customWidth="1"/>
    <col min="11526" max="11552" width="9" style="153" bestFit="1" customWidth="1"/>
    <col min="11553" max="11776" width="8.69921875" style="153"/>
    <col min="11777" max="11777" width="41.19921875" style="153" customWidth="1"/>
    <col min="11778" max="11781" width="17" style="153" customWidth="1"/>
    <col min="11782" max="11808" width="9" style="153" bestFit="1" customWidth="1"/>
    <col min="11809" max="12032" width="8.69921875" style="153"/>
    <col min="12033" max="12033" width="41.19921875" style="153" customWidth="1"/>
    <col min="12034" max="12037" width="17" style="153" customWidth="1"/>
    <col min="12038" max="12064" width="9" style="153" bestFit="1" customWidth="1"/>
    <col min="12065" max="12288" width="8.69921875" style="153"/>
    <col min="12289" max="12289" width="41.19921875" style="153" customWidth="1"/>
    <col min="12290" max="12293" width="17" style="153" customWidth="1"/>
    <col min="12294" max="12320" width="9" style="153" bestFit="1" customWidth="1"/>
    <col min="12321" max="12544" width="8.69921875" style="153"/>
    <col min="12545" max="12545" width="41.19921875" style="153" customWidth="1"/>
    <col min="12546" max="12549" width="17" style="153" customWidth="1"/>
    <col min="12550" max="12576" width="9" style="153" bestFit="1" customWidth="1"/>
    <col min="12577" max="12800" width="8.69921875" style="153"/>
    <col min="12801" max="12801" width="41.19921875" style="153" customWidth="1"/>
    <col min="12802" max="12805" width="17" style="153" customWidth="1"/>
    <col min="12806" max="12832" width="9" style="153" bestFit="1" customWidth="1"/>
    <col min="12833" max="13056" width="8.69921875" style="153"/>
    <col min="13057" max="13057" width="41.19921875" style="153" customWidth="1"/>
    <col min="13058" max="13061" width="17" style="153" customWidth="1"/>
    <col min="13062" max="13088" width="9" style="153" bestFit="1" customWidth="1"/>
    <col min="13089" max="13312" width="8.69921875" style="153"/>
    <col min="13313" max="13313" width="41.19921875" style="153" customWidth="1"/>
    <col min="13314" max="13317" width="17" style="153" customWidth="1"/>
    <col min="13318" max="13344" width="9" style="153" bestFit="1" customWidth="1"/>
    <col min="13345" max="13568" width="8.69921875" style="153"/>
    <col min="13569" max="13569" width="41.19921875" style="153" customWidth="1"/>
    <col min="13570" max="13573" width="17" style="153" customWidth="1"/>
    <col min="13574" max="13600" width="9" style="153" bestFit="1" customWidth="1"/>
    <col min="13601" max="13824" width="8.69921875" style="153"/>
    <col min="13825" max="13825" width="41.19921875" style="153" customWidth="1"/>
    <col min="13826" max="13829" width="17" style="153" customWidth="1"/>
    <col min="13830" max="13856" width="9" style="153" bestFit="1" customWidth="1"/>
    <col min="13857" max="14080" width="8.69921875" style="153"/>
    <col min="14081" max="14081" width="41.19921875" style="153" customWidth="1"/>
    <col min="14082" max="14085" width="17" style="153" customWidth="1"/>
    <col min="14086" max="14112" width="9" style="153" bestFit="1" customWidth="1"/>
    <col min="14113" max="14336" width="8.69921875" style="153"/>
    <col min="14337" max="14337" width="41.19921875" style="153" customWidth="1"/>
    <col min="14338" max="14341" width="17" style="153" customWidth="1"/>
    <col min="14342" max="14368" width="9" style="153" bestFit="1" customWidth="1"/>
    <col min="14369" max="14592" width="8.69921875" style="153"/>
    <col min="14593" max="14593" width="41.19921875" style="153" customWidth="1"/>
    <col min="14594" max="14597" width="17" style="153" customWidth="1"/>
    <col min="14598" max="14624" width="9" style="153" bestFit="1" customWidth="1"/>
    <col min="14625" max="14848" width="8.69921875" style="153"/>
    <col min="14849" max="14849" width="41.19921875" style="153" customWidth="1"/>
    <col min="14850" max="14853" width="17" style="153" customWidth="1"/>
    <col min="14854" max="14880" width="9" style="153" bestFit="1" customWidth="1"/>
    <col min="14881" max="15104" width="8.69921875" style="153"/>
    <col min="15105" max="15105" width="41.19921875" style="153" customWidth="1"/>
    <col min="15106" max="15109" width="17" style="153" customWidth="1"/>
    <col min="15110" max="15136" width="9" style="153" bestFit="1" customWidth="1"/>
    <col min="15137" max="15360" width="8.69921875" style="153"/>
    <col min="15361" max="15361" width="41.19921875" style="153" customWidth="1"/>
    <col min="15362" max="15365" width="17" style="153" customWidth="1"/>
    <col min="15366" max="15392" width="9" style="153" bestFit="1" customWidth="1"/>
    <col min="15393" max="15616" width="8.69921875" style="153"/>
    <col min="15617" max="15617" width="41.19921875" style="153" customWidth="1"/>
    <col min="15618" max="15621" width="17" style="153" customWidth="1"/>
    <col min="15622" max="15648" width="9" style="153" bestFit="1" customWidth="1"/>
    <col min="15649" max="15872" width="8.69921875" style="153"/>
    <col min="15873" max="15873" width="41.19921875" style="153" customWidth="1"/>
    <col min="15874" max="15877" width="17" style="153" customWidth="1"/>
    <col min="15878" max="15904" width="9" style="153" bestFit="1" customWidth="1"/>
    <col min="15905" max="16128" width="8.69921875" style="153"/>
    <col min="16129" max="16129" width="41.19921875" style="153" customWidth="1"/>
    <col min="16130" max="16133" width="17" style="153" customWidth="1"/>
    <col min="16134" max="16160" width="9" style="153" bestFit="1" customWidth="1"/>
    <col min="16161" max="16384" width="8.69921875" style="153"/>
  </cols>
  <sheetData>
    <row r="1" spans="1:256" ht="28.5" customHeight="1">
      <c r="A1" s="201" t="s">
        <v>1300</v>
      </c>
      <c r="B1" s="201"/>
      <c r="C1" s="201"/>
      <c r="D1" s="201"/>
      <c r="E1" s="201"/>
    </row>
    <row r="2" spans="1:256" ht="16.5" customHeight="1">
      <c r="B2" s="150"/>
      <c r="C2" s="151"/>
      <c r="D2" s="151"/>
      <c r="E2" s="91" t="s">
        <v>827</v>
      </c>
    </row>
    <row r="3" spans="1:256" s="17" customFormat="1" ht="24.75" customHeight="1">
      <c r="A3" s="202" t="s">
        <v>828</v>
      </c>
      <c r="B3" s="204" t="s">
        <v>1266</v>
      </c>
      <c r="C3" s="206" t="s">
        <v>1267</v>
      </c>
      <c r="D3" s="210" t="s">
        <v>1299</v>
      </c>
      <c r="E3" s="210"/>
      <c r="F3" s="16"/>
    </row>
    <row r="4" spans="1:256" s="17" customFormat="1" ht="24" customHeight="1">
      <c r="A4" s="203"/>
      <c r="B4" s="205"/>
      <c r="C4" s="207"/>
      <c r="D4" s="3" t="s">
        <v>785</v>
      </c>
      <c r="E4" s="3" t="s">
        <v>829</v>
      </c>
      <c r="F4" s="16"/>
    </row>
    <row r="5" spans="1:256" ht="22.5" customHeight="1">
      <c r="A5" s="43" t="s">
        <v>1249</v>
      </c>
      <c r="B5" s="112">
        <f>SUM(B6,B7,B8,B9,B12)</f>
        <v>11032</v>
      </c>
      <c r="C5" s="112">
        <f>SUM(C6,C7,C8,C9,C12)</f>
        <v>11895</v>
      </c>
      <c r="D5" s="44">
        <f>C5-B5</f>
        <v>863</v>
      </c>
      <c r="E5" s="93">
        <f>IF(B5=0,"",D5/B5*100)</f>
        <v>7.8226976069615661</v>
      </c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78"/>
      <c r="FO5" s="178"/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78"/>
      <c r="GJ5" s="178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78"/>
      <c r="HE5" s="178"/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78"/>
      <c r="HZ5" s="178"/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78"/>
      <c r="IU5" s="178"/>
      <c r="IV5" s="178"/>
    </row>
    <row r="6" spans="1:256" ht="22.5" customHeight="1">
      <c r="A6" s="45" t="s">
        <v>1253</v>
      </c>
      <c r="B6" s="112"/>
      <c r="C6" s="44"/>
      <c r="D6" s="44">
        <f t="shared" ref="D6:D12" si="0">C6-B6</f>
        <v>0</v>
      </c>
      <c r="E6" s="93" t="str">
        <f t="shared" ref="E6:E12" si="1">IF(B6=0,"",D6/B6*100)</f>
        <v/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  <c r="DF6" s="178"/>
      <c r="DG6" s="178"/>
      <c r="DH6" s="178"/>
      <c r="DI6" s="178"/>
      <c r="DJ6" s="178"/>
      <c r="DK6" s="178"/>
      <c r="DL6" s="178"/>
      <c r="DM6" s="178"/>
      <c r="DN6" s="178"/>
      <c r="DO6" s="178"/>
      <c r="DP6" s="178"/>
      <c r="DQ6" s="178"/>
      <c r="DR6" s="178"/>
      <c r="DS6" s="178"/>
      <c r="DT6" s="178"/>
      <c r="DU6" s="178"/>
      <c r="DV6" s="178"/>
      <c r="DW6" s="178"/>
      <c r="DX6" s="178"/>
      <c r="DY6" s="178"/>
      <c r="DZ6" s="178"/>
      <c r="EA6" s="178"/>
      <c r="EB6" s="178"/>
      <c r="EC6" s="178"/>
      <c r="ED6" s="178"/>
      <c r="EE6" s="178"/>
      <c r="EF6" s="178"/>
      <c r="EG6" s="178"/>
      <c r="EH6" s="178"/>
      <c r="EI6" s="178"/>
      <c r="EJ6" s="178"/>
      <c r="EK6" s="178"/>
      <c r="EL6" s="178"/>
      <c r="EM6" s="178"/>
      <c r="EN6" s="178"/>
      <c r="EO6" s="178"/>
      <c r="EP6" s="178"/>
      <c r="EQ6" s="178"/>
      <c r="ER6" s="178"/>
      <c r="ES6" s="178"/>
      <c r="ET6" s="178"/>
      <c r="EU6" s="178"/>
      <c r="EV6" s="178"/>
      <c r="EW6" s="178"/>
      <c r="EX6" s="178"/>
      <c r="EY6" s="178"/>
      <c r="EZ6" s="178"/>
      <c r="FA6" s="178"/>
      <c r="FB6" s="178"/>
      <c r="FC6" s="178"/>
      <c r="FD6" s="178"/>
      <c r="FE6" s="178"/>
      <c r="FF6" s="178"/>
      <c r="FG6" s="178"/>
      <c r="FH6" s="178"/>
      <c r="FI6" s="178"/>
      <c r="FJ6" s="178"/>
      <c r="FK6" s="178"/>
      <c r="FL6" s="178"/>
      <c r="FM6" s="178"/>
      <c r="FN6" s="178"/>
      <c r="FO6" s="178"/>
      <c r="FP6" s="178"/>
      <c r="FQ6" s="178"/>
      <c r="FR6" s="178"/>
      <c r="FS6" s="178"/>
      <c r="FT6" s="178"/>
      <c r="FU6" s="178"/>
      <c r="FV6" s="178"/>
      <c r="FW6" s="178"/>
      <c r="FX6" s="178"/>
      <c r="FY6" s="178"/>
      <c r="FZ6" s="178"/>
      <c r="GA6" s="178"/>
      <c r="GB6" s="178"/>
      <c r="GC6" s="178"/>
      <c r="GD6" s="178"/>
      <c r="GE6" s="178"/>
      <c r="GF6" s="178"/>
      <c r="GG6" s="178"/>
      <c r="GH6" s="178"/>
      <c r="GI6" s="178"/>
      <c r="GJ6" s="178"/>
      <c r="GK6" s="178"/>
      <c r="GL6" s="178"/>
      <c r="GM6" s="178"/>
      <c r="GN6" s="178"/>
      <c r="GO6" s="178"/>
      <c r="GP6" s="178"/>
      <c r="GQ6" s="178"/>
      <c r="GR6" s="178"/>
      <c r="GS6" s="178"/>
      <c r="GT6" s="178"/>
      <c r="GU6" s="178"/>
      <c r="GV6" s="178"/>
      <c r="GW6" s="178"/>
      <c r="GX6" s="178"/>
      <c r="GY6" s="178"/>
      <c r="GZ6" s="178"/>
      <c r="HA6" s="178"/>
      <c r="HB6" s="178"/>
      <c r="HC6" s="178"/>
      <c r="HD6" s="178"/>
      <c r="HE6" s="178"/>
      <c r="HF6" s="178"/>
      <c r="HG6" s="178"/>
      <c r="HH6" s="178"/>
      <c r="HI6" s="178"/>
      <c r="HJ6" s="178"/>
      <c r="HK6" s="178"/>
      <c r="HL6" s="178"/>
      <c r="HM6" s="178"/>
      <c r="HN6" s="178"/>
      <c r="HO6" s="178"/>
      <c r="HP6" s="178"/>
      <c r="HQ6" s="178"/>
      <c r="HR6" s="178"/>
      <c r="HS6" s="178"/>
      <c r="HT6" s="178"/>
      <c r="HU6" s="178"/>
      <c r="HV6" s="178"/>
      <c r="HW6" s="178"/>
      <c r="HX6" s="178"/>
      <c r="HY6" s="178"/>
      <c r="HZ6" s="178"/>
      <c r="IA6" s="178"/>
      <c r="IB6" s="178"/>
      <c r="IC6" s="178"/>
      <c r="ID6" s="178"/>
      <c r="IE6" s="178"/>
      <c r="IF6" s="178"/>
      <c r="IG6" s="178"/>
      <c r="IH6" s="178"/>
      <c r="II6" s="178"/>
      <c r="IJ6" s="178"/>
      <c r="IK6" s="178"/>
      <c r="IL6" s="178"/>
      <c r="IM6" s="178"/>
      <c r="IN6" s="178"/>
      <c r="IO6" s="178"/>
      <c r="IP6" s="178"/>
      <c r="IQ6" s="178"/>
      <c r="IR6" s="178"/>
      <c r="IS6" s="178"/>
      <c r="IT6" s="178"/>
      <c r="IU6" s="178"/>
      <c r="IV6" s="178"/>
    </row>
    <row r="7" spans="1:256" ht="22.5" customHeight="1">
      <c r="A7" s="45" t="s">
        <v>1250</v>
      </c>
      <c r="B7" s="112">
        <v>8959</v>
      </c>
      <c r="C7" s="44">
        <v>9638</v>
      </c>
      <c r="D7" s="44">
        <f t="shared" si="0"/>
        <v>679</v>
      </c>
      <c r="E7" s="93">
        <f t="shared" si="1"/>
        <v>7.5789708672842941</v>
      </c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  <c r="CK7" s="178"/>
      <c r="CL7" s="178"/>
      <c r="CM7" s="178"/>
      <c r="CN7" s="178"/>
      <c r="CO7" s="178"/>
      <c r="CP7" s="178"/>
      <c r="CQ7" s="178"/>
      <c r="CR7" s="178"/>
      <c r="CS7" s="178"/>
      <c r="CT7" s="178"/>
      <c r="CU7" s="178"/>
      <c r="CV7" s="178"/>
      <c r="CW7" s="178"/>
      <c r="CX7" s="178"/>
      <c r="CY7" s="178"/>
      <c r="CZ7" s="178"/>
      <c r="DA7" s="178"/>
      <c r="DB7" s="178"/>
      <c r="DC7" s="178"/>
      <c r="DD7" s="178"/>
      <c r="DE7" s="178"/>
      <c r="DF7" s="178"/>
      <c r="DG7" s="178"/>
      <c r="DH7" s="178"/>
      <c r="DI7" s="178"/>
      <c r="DJ7" s="178"/>
      <c r="DK7" s="178"/>
      <c r="DL7" s="178"/>
      <c r="DM7" s="178"/>
      <c r="DN7" s="178"/>
      <c r="DO7" s="178"/>
      <c r="DP7" s="178"/>
      <c r="DQ7" s="178"/>
      <c r="DR7" s="178"/>
      <c r="DS7" s="178"/>
      <c r="DT7" s="178"/>
      <c r="DU7" s="178"/>
      <c r="DV7" s="178"/>
      <c r="DW7" s="178"/>
      <c r="DX7" s="178"/>
      <c r="DY7" s="178"/>
      <c r="DZ7" s="178"/>
      <c r="EA7" s="178"/>
      <c r="EB7" s="178"/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8"/>
      <c r="FK7" s="178"/>
      <c r="FL7" s="178"/>
      <c r="FM7" s="178"/>
      <c r="FN7" s="178"/>
      <c r="FO7" s="178"/>
      <c r="FP7" s="178"/>
      <c r="FQ7" s="178"/>
      <c r="FR7" s="178"/>
      <c r="FS7" s="178"/>
      <c r="FT7" s="178"/>
      <c r="FU7" s="178"/>
      <c r="FV7" s="178"/>
      <c r="FW7" s="178"/>
      <c r="FX7" s="178"/>
      <c r="FY7" s="178"/>
      <c r="FZ7" s="178"/>
      <c r="GA7" s="178"/>
      <c r="GB7" s="178"/>
      <c r="GC7" s="178"/>
      <c r="GD7" s="178"/>
      <c r="GE7" s="178"/>
      <c r="GF7" s="178"/>
      <c r="GG7" s="178"/>
      <c r="GH7" s="178"/>
      <c r="GI7" s="178"/>
      <c r="GJ7" s="178"/>
      <c r="GK7" s="178"/>
      <c r="GL7" s="178"/>
      <c r="GM7" s="178"/>
      <c r="GN7" s="178"/>
      <c r="GO7" s="178"/>
      <c r="GP7" s="178"/>
      <c r="GQ7" s="178"/>
      <c r="GR7" s="178"/>
      <c r="GS7" s="178"/>
      <c r="GT7" s="178"/>
      <c r="GU7" s="178"/>
      <c r="GV7" s="178"/>
      <c r="GW7" s="178"/>
      <c r="GX7" s="178"/>
      <c r="GY7" s="178"/>
      <c r="GZ7" s="178"/>
      <c r="HA7" s="178"/>
      <c r="HB7" s="178"/>
      <c r="HC7" s="178"/>
      <c r="HD7" s="178"/>
      <c r="HE7" s="178"/>
      <c r="HF7" s="178"/>
      <c r="HG7" s="178"/>
      <c r="HH7" s="178"/>
      <c r="HI7" s="178"/>
      <c r="HJ7" s="178"/>
      <c r="HK7" s="178"/>
      <c r="HL7" s="178"/>
      <c r="HM7" s="178"/>
      <c r="HN7" s="178"/>
      <c r="HO7" s="178"/>
      <c r="HP7" s="178"/>
      <c r="HQ7" s="178"/>
      <c r="HR7" s="178"/>
      <c r="HS7" s="178"/>
      <c r="HT7" s="178"/>
      <c r="HU7" s="178"/>
      <c r="HV7" s="178"/>
      <c r="HW7" s="178"/>
      <c r="HX7" s="178"/>
      <c r="HY7" s="178"/>
      <c r="HZ7" s="178"/>
      <c r="IA7" s="178"/>
      <c r="IB7" s="178"/>
      <c r="IC7" s="178"/>
      <c r="ID7" s="178"/>
      <c r="IE7" s="178"/>
      <c r="IF7" s="178"/>
      <c r="IG7" s="178"/>
      <c r="IH7" s="178"/>
      <c r="II7" s="178"/>
      <c r="IJ7" s="178"/>
      <c r="IK7" s="178"/>
      <c r="IL7" s="178"/>
      <c r="IM7" s="178"/>
      <c r="IN7" s="178"/>
      <c r="IO7" s="178"/>
      <c r="IP7" s="178"/>
      <c r="IQ7" s="178"/>
      <c r="IR7" s="178"/>
      <c r="IS7" s="178"/>
      <c r="IT7" s="178"/>
      <c r="IU7" s="178"/>
      <c r="IV7" s="178"/>
    </row>
    <row r="8" spans="1:256" ht="22.5" customHeight="1">
      <c r="A8" s="45" t="s">
        <v>1325</v>
      </c>
      <c r="B8" s="112">
        <v>2073</v>
      </c>
      <c r="C8" s="44">
        <v>2257</v>
      </c>
      <c r="D8" s="44">
        <f t="shared" si="0"/>
        <v>184</v>
      </c>
      <c r="E8" s="93">
        <f t="shared" si="1"/>
        <v>8.8760250844187158</v>
      </c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78"/>
      <c r="GG8" s="178"/>
      <c r="GH8" s="178"/>
      <c r="GI8" s="178"/>
      <c r="GJ8" s="178"/>
      <c r="GK8" s="178"/>
      <c r="GL8" s="178"/>
      <c r="GM8" s="178"/>
      <c r="GN8" s="178"/>
      <c r="GO8" s="178"/>
      <c r="GP8" s="178"/>
      <c r="GQ8" s="178"/>
      <c r="GR8" s="178"/>
      <c r="GS8" s="178"/>
      <c r="GT8" s="178"/>
      <c r="GU8" s="178"/>
      <c r="GV8" s="178"/>
      <c r="GW8" s="178"/>
      <c r="GX8" s="178"/>
      <c r="GY8" s="178"/>
      <c r="GZ8" s="178"/>
      <c r="HA8" s="178"/>
      <c r="HB8" s="178"/>
      <c r="HC8" s="178"/>
      <c r="HD8" s="178"/>
      <c r="HE8" s="178"/>
      <c r="HF8" s="178"/>
      <c r="HG8" s="178"/>
      <c r="HH8" s="178"/>
      <c r="HI8" s="178"/>
      <c r="HJ8" s="178"/>
      <c r="HK8" s="178"/>
      <c r="HL8" s="178"/>
      <c r="HM8" s="178"/>
      <c r="HN8" s="178"/>
      <c r="HO8" s="178"/>
      <c r="HP8" s="178"/>
      <c r="HQ8" s="178"/>
      <c r="HR8" s="178"/>
      <c r="HS8" s="178"/>
      <c r="HT8" s="178"/>
      <c r="HU8" s="178"/>
      <c r="HV8" s="178"/>
      <c r="HW8" s="178"/>
      <c r="HX8" s="178"/>
      <c r="HY8" s="178"/>
      <c r="HZ8" s="178"/>
      <c r="IA8" s="178"/>
      <c r="IB8" s="178"/>
      <c r="IC8" s="178"/>
      <c r="ID8" s="178"/>
      <c r="IE8" s="178"/>
      <c r="IF8" s="178"/>
      <c r="IG8" s="178"/>
      <c r="IH8" s="178"/>
      <c r="II8" s="178"/>
      <c r="IJ8" s="178"/>
      <c r="IK8" s="178"/>
      <c r="IL8" s="178"/>
      <c r="IM8" s="178"/>
      <c r="IN8" s="178"/>
      <c r="IO8" s="178"/>
      <c r="IP8" s="178"/>
      <c r="IQ8" s="178"/>
      <c r="IR8" s="178"/>
      <c r="IS8" s="178"/>
      <c r="IT8" s="178"/>
      <c r="IU8" s="178"/>
      <c r="IV8" s="178"/>
    </row>
    <row r="9" spans="1:256" ht="22.5" customHeight="1">
      <c r="A9" s="45" t="s">
        <v>1326</v>
      </c>
      <c r="B9" s="112"/>
      <c r="C9" s="44"/>
      <c r="D9" s="44">
        <f t="shared" si="0"/>
        <v>0</v>
      </c>
      <c r="E9" s="93" t="str">
        <f t="shared" si="1"/>
        <v/>
      </c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  <c r="ES9" s="178"/>
      <c r="ET9" s="178"/>
      <c r="EU9" s="178"/>
      <c r="EV9" s="178"/>
      <c r="EW9" s="178"/>
      <c r="EX9" s="178"/>
      <c r="EY9" s="178"/>
      <c r="EZ9" s="178"/>
      <c r="FA9" s="178"/>
      <c r="FB9" s="178"/>
      <c r="FC9" s="178"/>
      <c r="FD9" s="178"/>
      <c r="FE9" s="178"/>
      <c r="FF9" s="178"/>
      <c r="FG9" s="178"/>
      <c r="FH9" s="178"/>
      <c r="FI9" s="178"/>
      <c r="FJ9" s="178"/>
      <c r="FK9" s="178"/>
      <c r="FL9" s="178"/>
      <c r="FM9" s="178"/>
      <c r="FN9" s="178"/>
      <c r="FO9" s="178"/>
      <c r="FP9" s="178"/>
      <c r="FQ9" s="178"/>
      <c r="FR9" s="178"/>
      <c r="FS9" s="178"/>
      <c r="FT9" s="178"/>
      <c r="FU9" s="178"/>
      <c r="FV9" s="178"/>
      <c r="FW9" s="178"/>
      <c r="FX9" s="178"/>
      <c r="FY9" s="178"/>
      <c r="FZ9" s="178"/>
      <c r="GA9" s="178"/>
      <c r="GB9" s="178"/>
      <c r="GC9" s="178"/>
      <c r="GD9" s="178"/>
      <c r="GE9" s="178"/>
      <c r="GF9" s="178"/>
      <c r="GG9" s="178"/>
      <c r="GH9" s="178"/>
      <c r="GI9" s="178"/>
      <c r="GJ9" s="178"/>
      <c r="GK9" s="178"/>
      <c r="GL9" s="178"/>
      <c r="GM9" s="178"/>
      <c r="GN9" s="178"/>
      <c r="GO9" s="178"/>
      <c r="GP9" s="178"/>
      <c r="GQ9" s="178"/>
      <c r="GR9" s="178"/>
      <c r="GS9" s="178"/>
      <c r="GT9" s="178"/>
      <c r="GU9" s="178"/>
      <c r="GV9" s="178"/>
      <c r="GW9" s="178"/>
      <c r="GX9" s="178"/>
      <c r="GY9" s="178"/>
      <c r="GZ9" s="178"/>
      <c r="HA9" s="178"/>
      <c r="HB9" s="178"/>
      <c r="HC9" s="178"/>
      <c r="HD9" s="178"/>
      <c r="HE9" s="178"/>
      <c r="HF9" s="178"/>
      <c r="HG9" s="178"/>
      <c r="HH9" s="178"/>
      <c r="HI9" s="178"/>
      <c r="HJ9" s="178"/>
      <c r="HK9" s="178"/>
      <c r="HL9" s="178"/>
      <c r="HM9" s="178"/>
      <c r="HN9" s="178"/>
      <c r="HO9" s="178"/>
      <c r="HP9" s="178"/>
      <c r="HQ9" s="178"/>
      <c r="HR9" s="178"/>
      <c r="HS9" s="178"/>
      <c r="HT9" s="178"/>
      <c r="HU9" s="178"/>
      <c r="HV9" s="178"/>
      <c r="HW9" s="178"/>
      <c r="HX9" s="178"/>
      <c r="HY9" s="178"/>
      <c r="HZ9" s="178"/>
      <c r="IA9" s="178"/>
      <c r="IB9" s="178"/>
      <c r="IC9" s="178"/>
      <c r="ID9" s="178"/>
      <c r="IE9" s="178"/>
      <c r="IF9" s="178"/>
      <c r="IG9" s="178"/>
      <c r="IH9" s="178"/>
      <c r="II9" s="178"/>
      <c r="IJ9" s="178"/>
      <c r="IK9" s="178"/>
      <c r="IL9" s="178"/>
      <c r="IM9" s="178"/>
      <c r="IN9" s="178"/>
      <c r="IO9" s="178"/>
      <c r="IP9" s="178"/>
      <c r="IQ9" s="178"/>
      <c r="IR9" s="178"/>
      <c r="IS9" s="178"/>
      <c r="IT9" s="178"/>
      <c r="IU9" s="178"/>
      <c r="IV9" s="178"/>
    </row>
    <row r="10" spans="1:256" ht="22.5" customHeight="1">
      <c r="A10" s="45" t="s">
        <v>1327</v>
      </c>
      <c r="B10" s="112"/>
      <c r="C10" s="44"/>
      <c r="D10" s="44">
        <f t="shared" si="0"/>
        <v>0</v>
      </c>
      <c r="E10" s="93" t="str">
        <f t="shared" si="1"/>
        <v/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  <c r="CP10" s="178"/>
      <c r="CQ10" s="178"/>
      <c r="CR10" s="178"/>
      <c r="CS10" s="178"/>
      <c r="CT10" s="178"/>
      <c r="CU10" s="178"/>
      <c r="CV10" s="178"/>
      <c r="CW10" s="178"/>
      <c r="CX10" s="178"/>
      <c r="CY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8"/>
      <c r="DO10" s="178"/>
      <c r="DP10" s="178"/>
      <c r="DQ10" s="178"/>
      <c r="DR10" s="178"/>
      <c r="DS10" s="178"/>
      <c r="DT10" s="178"/>
      <c r="DU10" s="178"/>
      <c r="DV10" s="178"/>
      <c r="DW10" s="178"/>
      <c r="DX10" s="178"/>
      <c r="DY10" s="178"/>
      <c r="DZ10" s="178"/>
      <c r="EA10" s="178"/>
      <c r="EB10" s="178"/>
      <c r="EC10" s="178"/>
      <c r="ED10" s="178"/>
      <c r="EE10" s="178"/>
      <c r="EF10" s="178"/>
      <c r="EG10" s="178"/>
      <c r="EH10" s="178"/>
      <c r="EI10" s="178"/>
      <c r="EJ10" s="178"/>
      <c r="EK10" s="178"/>
      <c r="EL10" s="178"/>
      <c r="EM10" s="178"/>
      <c r="EN10" s="178"/>
      <c r="EO10" s="178"/>
      <c r="EP10" s="178"/>
      <c r="EQ10" s="178"/>
      <c r="ER10" s="178"/>
      <c r="ES10" s="178"/>
      <c r="ET10" s="178"/>
      <c r="EU10" s="178"/>
      <c r="EV10" s="178"/>
      <c r="EW10" s="178"/>
      <c r="EX10" s="178"/>
      <c r="EY10" s="178"/>
      <c r="EZ10" s="178"/>
      <c r="FA10" s="178"/>
      <c r="FB10" s="178"/>
      <c r="FC10" s="178"/>
      <c r="FD10" s="178"/>
      <c r="FE10" s="178"/>
      <c r="FF10" s="178"/>
      <c r="FG10" s="178"/>
      <c r="FH10" s="178"/>
      <c r="FI10" s="178"/>
      <c r="FJ10" s="178"/>
      <c r="FK10" s="178"/>
      <c r="FL10" s="178"/>
      <c r="FM10" s="178"/>
      <c r="FN10" s="178"/>
      <c r="FO10" s="178"/>
      <c r="FP10" s="178"/>
      <c r="FQ10" s="178"/>
      <c r="FR10" s="178"/>
      <c r="FS10" s="178"/>
      <c r="FT10" s="178"/>
      <c r="FU10" s="178"/>
      <c r="FV10" s="178"/>
      <c r="FW10" s="178"/>
      <c r="FX10" s="178"/>
      <c r="FY10" s="178"/>
      <c r="FZ10" s="178"/>
      <c r="GA10" s="178"/>
      <c r="GB10" s="178"/>
      <c r="GC10" s="178"/>
      <c r="GD10" s="178"/>
      <c r="GE10" s="178"/>
      <c r="GF10" s="178"/>
      <c r="GG10" s="178"/>
      <c r="GH10" s="178"/>
      <c r="GI10" s="178"/>
      <c r="GJ10" s="178"/>
      <c r="GK10" s="178"/>
      <c r="GL10" s="178"/>
      <c r="GM10" s="178"/>
      <c r="GN10" s="178"/>
      <c r="GO10" s="178"/>
      <c r="GP10" s="178"/>
      <c r="GQ10" s="178"/>
      <c r="GR10" s="178"/>
      <c r="GS10" s="178"/>
      <c r="GT10" s="178"/>
      <c r="GU10" s="178"/>
      <c r="GV10" s="178"/>
      <c r="GW10" s="178"/>
      <c r="GX10" s="178"/>
      <c r="GY10" s="178"/>
      <c r="GZ10" s="178"/>
      <c r="HA10" s="178"/>
      <c r="HB10" s="178"/>
      <c r="HC10" s="178"/>
      <c r="HD10" s="178"/>
      <c r="HE10" s="178"/>
      <c r="HF10" s="178"/>
      <c r="HG10" s="178"/>
      <c r="HH10" s="178"/>
      <c r="HI10" s="178"/>
      <c r="HJ10" s="178"/>
      <c r="HK10" s="178"/>
      <c r="HL10" s="178"/>
      <c r="HM10" s="178"/>
      <c r="HN10" s="178"/>
      <c r="HO10" s="178"/>
      <c r="HP10" s="178"/>
      <c r="HQ10" s="178"/>
      <c r="HR10" s="178"/>
      <c r="HS10" s="178"/>
      <c r="HT10" s="178"/>
      <c r="HU10" s="178"/>
      <c r="HV10" s="178"/>
      <c r="HW10" s="178"/>
      <c r="HX10" s="178"/>
      <c r="HY10" s="178"/>
      <c r="HZ10" s="178"/>
      <c r="IA10" s="178"/>
      <c r="IB10" s="178"/>
      <c r="IC10" s="178"/>
      <c r="ID10" s="178"/>
      <c r="IE10" s="178"/>
      <c r="IF10" s="178"/>
      <c r="IG10" s="178"/>
      <c r="IH10" s="178"/>
      <c r="II10" s="178"/>
      <c r="IJ10" s="178"/>
      <c r="IK10" s="178"/>
      <c r="IL10" s="178"/>
      <c r="IM10" s="178"/>
      <c r="IN10" s="178"/>
      <c r="IO10" s="178"/>
      <c r="IP10" s="178"/>
      <c r="IQ10" s="178"/>
      <c r="IR10" s="178"/>
      <c r="IS10" s="178"/>
      <c r="IT10" s="178"/>
      <c r="IU10" s="178"/>
      <c r="IV10" s="178"/>
    </row>
    <row r="11" spans="1:256" ht="22.5" customHeight="1">
      <c r="A11" s="45" t="s">
        <v>1328</v>
      </c>
      <c r="B11" s="112"/>
      <c r="C11" s="44"/>
      <c r="D11" s="44">
        <f t="shared" si="0"/>
        <v>0</v>
      </c>
      <c r="E11" s="93" t="str">
        <f t="shared" si="1"/>
        <v/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8"/>
      <c r="DO11" s="178"/>
      <c r="DP11" s="178"/>
      <c r="DQ11" s="178"/>
      <c r="DR11" s="178"/>
      <c r="DS11" s="178"/>
      <c r="DT11" s="178"/>
      <c r="DU11" s="178"/>
      <c r="DV11" s="178"/>
      <c r="DW11" s="178"/>
      <c r="DX11" s="178"/>
      <c r="DY11" s="178"/>
      <c r="DZ11" s="178"/>
      <c r="EA11" s="178"/>
      <c r="EB11" s="178"/>
      <c r="EC11" s="178"/>
      <c r="ED11" s="178"/>
      <c r="EE11" s="178"/>
      <c r="EF11" s="178"/>
      <c r="EG11" s="178"/>
      <c r="EH11" s="178"/>
      <c r="EI11" s="178"/>
      <c r="EJ11" s="178"/>
      <c r="EK11" s="178"/>
      <c r="EL11" s="178"/>
      <c r="EM11" s="178"/>
      <c r="EN11" s="178"/>
      <c r="EO11" s="178"/>
      <c r="EP11" s="178"/>
      <c r="EQ11" s="178"/>
      <c r="ER11" s="178"/>
      <c r="ES11" s="178"/>
      <c r="ET11" s="178"/>
      <c r="EU11" s="178"/>
      <c r="EV11" s="178"/>
      <c r="EW11" s="178"/>
      <c r="EX11" s="178"/>
      <c r="EY11" s="178"/>
      <c r="EZ11" s="178"/>
      <c r="FA11" s="178"/>
      <c r="FB11" s="178"/>
      <c r="FC11" s="178"/>
      <c r="FD11" s="178"/>
      <c r="FE11" s="178"/>
      <c r="FF11" s="178"/>
      <c r="FG11" s="178"/>
      <c r="FH11" s="178"/>
      <c r="FI11" s="178"/>
      <c r="FJ11" s="178"/>
      <c r="FK11" s="178"/>
      <c r="FL11" s="178"/>
      <c r="FM11" s="178"/>
      <c r="FN11" s="178"/>
      <c r="FO11" s="178"/>
      <c r="FP11" s="178"/>
      <c r="FQ11" s="178"/>
      <c r="FR11" s="178"/>
      <c r="FS11" s="178"/>
      <c r="FT11" s="178"/>
      <c r="FU11" s="178"/>
      <c r="FV11" s="178"/>
      <c r="FW11" s="178"/>
      <c r="FX11" s="178"/>
      <c r="FY11" s="178"/>
      <c r="FZ11" s="178"/>
      <c r="GA11" s="178"/>
      <c r="GB11" s="178"/>
      <c r="GC11" s="178"/>
      <c r="GD11" s="178"/>
      <c r="GE11" s="178"/>
      <c r="GF11" s="178"/>
      <c r="GG11" s="178"/>
      <c r="GH11" s="178"/>
      <c r="GI11" s="178"/>
      <c r="GJ11" s="178"/>
      <c r="GK11" s="178"/>
      <c r="GL11" s="178"/>
      <c r="GM11" s="178"/>
      <c r="GN11" s="178"/>
      <c r="GO11" s="178"/>
      <c r="GP11" s="178"/>
      <c r="GQ11" s="178"/>
      <c r="GR11" s="178"/>
      <c r="GS11" s="178"/>
      <c r="GT11" s="178"/>
      <c r="GU11" s="178"/>
      <c r="GV11" s="178"/>
      <c r="GW11" s="178"/>
      <c r="GX11" s="178"/>
      <c r="GY11" s="178"/>
      <c r="GZ11" s="178"/>
      <c r="HA11" s="178"/>
      <c r="HB11" s="178"/>
      <c r="HC11" s="178"/>
      <c r="HD11" s="178"/>
      <c r="HE11" s="178"/>
      <c r="HF11" s="178"/>
      <c r="HG11" s="178"/>
      <c r="HH11" s="178"/>
      <c r="HI11" s="178"/>
      <c r="HJ11" s="178"/>
      <c r="HK11" s="178"/>
      <c r="HL11" s="178"/>
      <c r="HM11" s="178"/>
      <c r="HN11" s="178"/>
      <c r="HO11" s="178"/>
      <c r="HP11" s="178"/>
      <c r="HQ11" s="178"/>
      <c r="HR11" s="178"/>
      <c r="HS11" s="178"/>
      <c r="HT11" s="178"/>
      <c r="HU11" s="178"/>
      <c r="HV11" s="178"/>
      <c r="HW11" s="178"/>
      <c r="HX11" s="178"/>
      <c r="HY11" s="178"/>
      <c r="HZ11" s="178"/>
      <c r="IA11" s="178"/>
      <c r="IB11" s="178"/>
      <c r="IC11" s="178"/>
      <c r="ID11" s="178"/>
      <c r="IE11" s="178"/>
      <c r="IF11" s="178"/>
      <c r="IG11" s="178"/>
      <c r="IH11" s="178"/>
      <c r="II11" s="178"/>
      <c r="IJ11" s="178"/>
      <c r="IK11" s="178"/>
      <c r="IL11" s="178"/>
      <c r="IM11" s="178"/>
      <c r="IN11" s="178"/>
      <c r="IO11" s="178"/>
      <c r="IP11" s="178"/>
      <c r="IQ11" s="178"/>
      <c r="IR11" s="178"/>
      <c r="IS11" s="178"/>
      <c r="IT11" s="178"/>
      <c r="IU11" s="178"/>
      <c r="IV11" s="178"/>
    </row>
    <row r="12" spans="1:256" ht="22.5" customHeight="1">
      <c r="A12" s="80" t="s">
        <v>1251</v>
      </c>
      <c r="B12" s="112"/>
      <c r="C12" s="44"/>
      <c r="D12" s="44">
        <f t="shared" si="0"/>
        <v>0</v>
      </c>
      <c r="E12" s="93" t="str">
        <f t="shared" si="1"/>
        <v/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</row>
    <row r="13" spans="1:256" ht="24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70866141732283472" bottom="0.98425196850393704" header="0.51181102362204722" footer="0.51181102362204722"/>
  <pageSetup paperSize="9" scale="105" firstPageNumber="56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0"/>
  </sheetPr>
  <dimension ref="A1:F19"/>
  <sheetViews>
    <sheetView showZeros="0" view="pageBreakPreview" topLeftCell="A2" workbookViewId="0">
      <selection activeCell="C14" sqref="C14"/>
    </sheetView>
  </sheetViews>
  <sheetFormatPr defaultColWidth="8.69921875" defaultRowHeight="15.6"/>
  <cols>
    <col min="1" max="1" width="40.8984375" style="153" customWidth="1"/>
    <col min="2" max="2" width="19" style="154" customWidth="1"/>
    <col min="3" max="5" width="19" style="153" customWidth="1"/>
    <col min="6" max="32" width="9" style="153" bestFit="1" customWidth="1"/>
    <col min="33" max="256" width="8.69921875" style="153"/>
    <col min="257" max="257" width="40.8984375" style="153" customWidth="1"/>
    <col min="258" max="261" width="19" style="153" customWidth="1"/>
    <col min="262" max="288" width="9" style="153" bestFit="1" customWidth="1"/>
    <col min="289" max="512" width="8.69921875" style="153"/>
    <col min="513" max="513" width="40.8984375" style="153" customWidth="1"/>
    <col min="514" max="517" width="19" style="153" customWidth="1"/>
    <col min="518" max="544" width="9" style="153" bestFit="1" customWidth="1"/>
    <col min="545" max="768" width="8.69921875" style="153"/>
    <col min="769" max="769" width="40.8984375" style="153" customWidth="1"/>
    <col min="770" max="773" width="19" style="153" customWidth="1"/>
    <col min="774" max="800" width="9" style="153" bestFit="1" customWidth="1"/>
    <col min="801" max="1024" width="8.69921875" style="153"/>
    <col min="1025" max="1025" width="40.8984375" style="153" customWidth="1"/>
    <col min="1026" max="1029" width="19" style="153" customWidth="1"/>
    <col min="1030" max="1056" width="9" style="153" bestFit="1" customWidth="1"/>
    <col min="1057" max="1280" width="8.69921875" style="153"/>
    <col min="1281" max="1281" width="40.8984375" style="153" customWidth="1"/>
    <col min="1282" max="1285" width="19" style="153" customWidth="1"/>
    <col min="1286" max="1312" width="9" style="153" bestFit="1" customWidth="1"/>
    <col min="1313" max="1536" width="8.69921875" style="153"/>
    <col min="1537" max="1537" width="40.8984375" style="153" customWidth="1"/>
    <col min="1538" max="1541" width="19" style="153" customWidth="1"/>
    <col min="1542" max="1568" width="9" style="153" bestFit="1" customWidth="1"/>
    <col min="1569" max="1792" width="8.69921875" style="153"/>
    <col min="1793" max="1793" width="40.8984375" style="153" customWidth="1"/>
    <col min="1794" max="1797" width="19" style="153" customWidth="1"/>
    <col min="1798" max="1824" width="9" style="153" bestFit="1" customWidth="1"/>
    <col min="1825" max="2048" width="8.69921875" style="153"/>
    <col min="2049" max="2049" width="40.8984375" style="153" customWidth="1"/>
    <col min="2050" max="2053" width="19" style="153" customWidth="1"/>
    <col min="2054" max="2080" width="9" style="153" bestFit="1" customWidth="1"/>
    <col min="2081" max="2304" width="8.69921875" style="153"/>
    <col min="2305" max="2305" width="40.8984375" style="153" customWidth="1"/>
    <col min="2306" max="2309" width="19" style="153" customWidth="1"/>
    <col min="2310" max="2336" width="9" style="153" bestFit="1" customWidth="1"/>
    <col min="2337" max="2560" width="8.69921875" style="153"/>
    <col min="2561" max="2561" width="40.8984375" style="153" customWidth="1"/>
    <col min="2562" max="2565" width="19" style="153" customWidth="1"/>
    <col min="2566" max="2592" width="9" style="153" bestFit="1" customWidth="1"/>
    <col min="2593" max="2816" width="8.69921875" style="153"/>
    <col min="2817" max="2817" width="40.8984375" style="153" customWidth="1"/>
    <col min="2818" max="2821" width="19" style="153" customWidth="1"/>
    <col min="2822" max="2848" width="9" style="153" bestFit="1" customWidth="1"/>
    <col min="2849" max="3072" width="8.69921875" style="153"/>
    <col min="3073" max="3073" width="40.8984375" style="153" customWidth="1"/>
    <col min="3074" max="3077" width="19" style="153" customWidth="1"/>
    <col min="3078" max="3104" width="9" style="153" bestFit="1" customWidth="1"/>
    <col min="3105" max="3328" width="8.69921875" style="153"/>
    <col min="3329" max="3329" width="40.8984375" style="153" customWidth="1"/>
    <col min="3330" max="3333" width="19" style="153" customWidth="1"/>
    <col min="3334" max="3360" width="9" style="153" bestFit="1" customWidth="1"/>
    <col min="3361" max="3584" width="8.69921875" style="153"/>
    <col min="3585" max="3585" width="40.8984375" style="153" customWidth="1"/>
    <col min="3586" max="3589" width="19" style="153" customWidth="1"/>
    <col min="3590" max="3616" width="9" style="153" bestFit="1" customWidth="1"/>
    <col min="3617" max="3840" width="8.69921875" style="153"/>
    <col min="3841" max="3841" width="40.8984375" style="153" customWidth="1"/>
    <col min="3842" max="3845" width="19" style="153" customWidth="1"/>
    <col min="3846" max="3872" width="9" style="153" bestFit="1" customWidth="1"/>
    <col min="3873" max="4096" width="8.69921875" style="153"/>
    <col min="4097" max="4097" width="40.8984375" style="153" customWidth="1"/>
    <col min="4098" max="4101" width="19" style="153" customWidth="1"/>
    <col min="4102" max="4128" width="9" style="153" bestFit="1" customWidth="1"/>
    <col min="4129" max="4352" width="8.69921875" style="153"/>
    <col min="4353" max="4353" width="40.8984375" style="153" customWidth="1"/>
    <col min="4354" max="4357" width="19" style="153" customWidth="1"/>
    <col min="4358" max="4384" width="9" style="153" bestFit="1" customWidth="1"/>
    <col min="4385" max="4608" width="8.69921875" style="153"/>
    <col min="4609" max="4609" width="40.8984375" style="153" customWidth="1"/>
    <col min="4610" max="4613" width="19" style="153" customWidth="1"/>
    <col min="4614" max="4640" width="9" style="153" bestFit="1" customWidth="1"/>
    <col min="4641" max="4864" width="8.69921875" style="153"/>
    <col min="4865" max="4865" width="40.8984375" style="153" customWidth="1"/>
    <col min="4866" max="4869" width="19" style="153" customWidth="1"/>
    <col min="4870" max="4896" width="9" style="153" bestFit="1" customWidth="1"/>
    <col min="4897" max="5120" width="8.69921875" style="153"/>
    <col min="5121" max="5121" width="40.8984375" style="153" customWidth="1"/>
    <col min="5122" max="5125" width="19" style="153" customWidth="1"/>
    <col min="5126" max="5152" width="9" style="153" bestFit="1" customWidth="1"/>
    <col min="5153" max="5376" width="8.69921875" style="153"/>
    <col min="5377" max="5377" width="40.8984375" style="153" customWidth="1"/>
    <col min="5378" max="5381" width="19" style="153" customWidth="1"/>
    <col min="5382" max="5408" width="9" style="153" bestFit="1" customWidth="1"/>
    <col min="5409" max="5632" width="8.69921875" style="153"/>
    <col min="5633" max="5633" width="40.8984375" style="153" customWidth="1"/>
    <col min="5634" max="5637" width="19" style="153" customWidth="1"/>
    <col min="5638" max="5664" width="9" style="153" bestFit="1" customWidth="1"/>
    <col min="5665" max="5888" width="8.69921875" style="153"/>
    <col min="5889" max="5889" width="40.8984375" style="153" customWidth="1"/>
    <col min="5890" max="5893" width="19" style="153" customWidth="1"/>
    <col min="5894" max="5920" width="9" style="153" bestFit="1" customWidth="1"/>
    <col min="5921" max="6144" width="8.69921875" style="153"/>
    <col min="6145" max="6145" width="40.8984375" style="153" customWidth="1"/>
    <col min="6146" max="6149" width="19" style="153" customWidth="1"/>
    <col min="6150" max="6176" width="9" style="153" bestFit="1" customWidth="1"/>
    <col min="6177" max="6400" width="8.69921875" style="153"/>
    <col min="6401" max="6401" width="40.8984375" style="153" customWidth="1"/>
    <col min="6402" max="6405" width="19" style="153" customWidth="1"/>
    <col min="6406" max="6432" width="9" style="153" bestFit="1" customWidth="1"/>
    <col min="6433" max="6656" width="8.69921875" style="153"/>
    <col min="6657" max="6657" width="40.8984375" style="153" customWidth="1"/>
    <col min="6658" max="6661" width="19" style="153" customWidth="1"/>
    <col min="6662" max="6688" width="9" style="153" bestFit="1" customWidth="1"/>
    <col min="6689" max="6912" width="8.69921875" style="153"/>
    <col min="6913" max="6913" width="40.8984375" style="153" customWidth="1"/>
    <col min="6914" max="6917" width="19" style="153" customWidth="1"/>
    <col min="6918" max="6944" width="9" style="153" bestFit="1" customWidth="1"/>
    <col min="6945" max="7168" width="8.69921875" style="153"/>
    <col min="7169" max="7169" width="40.8984375" style="153" customWidth="1"/>
    <col min="7170" max="7173" width="19" style="153" customWidth="1"/>
    <col min="7174" max="7200" width="9" style="153" bestFit="1" customWidth="1"/>
    <col min="7201" max="7424" width="8.69921875" style="153"/>
    <col min="7425" max="7425" width="40.8984375" style="153" customWidth="1"/>
    <col min="7426" max="7429" width="19" style="153" customWidth="1"/>
    <col min="7430" max="7456" width="9" style="153" bestFit="1" customWidth="1"/>
    <col min="7457" max="7680" width="8.69921875" style="153"/>
    <col min="7681" max="7681" width="40.8984375" style="153" customWidth="1"/>
    <col min="7682" max="7685" width="19" style="153" customWidth="1"/>
    <col min="7686" max="7712" width="9" style="153" bestFit="1" customWidth="1"/>
    <col min="7713" max="7936" width="8.69921875" style="153"/>
    <col min="7937" max="7937" width="40.8984375" style="153" customWidth="1"/>
    <col min="7938" max="7941" width="19" style="153" customWidth="1"/>
    <col min="7942" max="7968" width="9" style="153" bestFit="1" customWidth="1"/>
    <col min="7969" max="8192" width="8.69921875" style="153"/>
    <col min="8193" max="8193" width="40.8984375" style="153" customWidth="1"/>
    <col min="8194" max="8197" width="19" style="153" customWidth="1"/>
    <col min="8198" max="8224" width="9" style="153" bestFit="1" customWidth="1"/>
    <col min="8225" max="8448" width="8.69921875" style="153"/>
    <col min="8449" max="8449" width="40.8984375" style="153" customWidth="1"/>
    <col min="8450" max="8453" width="19" style="153" customWidth="1"/>
    <col min="8454" max="8480" width="9" style="153" bestFit="1" customWidth="1"/>
    <col min="8481" max="8704" width="8.69921875" style="153"/>
    <col min="8705" max="8705" width="40.8984375" style="153" customWidth="1"/>
    <col min="8706" max="8709" width="19" style="153" customWidth="1"/>
    <col min="8710" max="8736" width="9" style="153" bestFit="1" customWidth="1"/>
    <col min="8737" max="8960" width="8.69921875" style="153"/>
    <col min="8961" max="8961" width="40.8984375" style="153" customWidth="1"/>
    <col min="8962" max="8965" width="19" style="153" customWidth="1"/>
    <col min="8966" max="8992" width="9" style="153" bestFit="1" customWidth="1"/>
    <col min="8993" max="9216" width="8.69921875" style="153"/>
    <col min="9217" max="9217" width="40.8984375" style="153" customWidth="1"/>
    <col min="9218" max="9221" width="19" style="153" customWidth="1"/>
    <col min="9222" max="9248" width="9" style="153" bestFit="1" customWidth="1"/>
    <col min="9249" max="9472" width="8.69921875" style="153"/>
    <col min="9473" max="9473" width="40.8984375" style="153" customWidth="1"/>
    <col min="9474" max="9477" width="19" style="153" customWidth="1"/>
    <col min="9478" max="9504" width="9" style="153" bestFit="1" customWidth="1"/>
    <col min="9505" max="9728" width="8.69921875" style="153"/>
    <col min="9729" max="9729" width="40.8984375" style="153" customWidth="1"/>
    <col min="9730" max="9733" width="19" style="153" customWidth="1"/>
    <col min="9734" max="9760" width="9" style="153" bestFit="1" customWidth="1"/>
    <col min="9761" max="9984" width="8.69921875" style="153"/>
    <col min="9985" max="9985" width="40.8984375" style="153" customWidth="1"/>
    <col min="9986" max="9989" width="19" style="153" customWidth="1"/>
    <col min="9990" max="10016" width="9" style="153" bestFit="1" customWidth="1"/>
    <col min="10017" max="10240" width="8.69921875" style="153"/>
    <col min="10241" max="10241" width="40.8984375" style="153" customWidth="1"/>
    <col min="10242" max="10245" width="19" style="153" customWidth="1"/>
    <col min="10246" max="10272" width="9" style="153" bestFit="1" customWidth="1"/>
    <col min="10273" max="10496" width="8.69921875" style="153"/>
    <col min="10497" max="10497" width="40.8984375" style="153" customWidth="1"/>
    <col min="10498" max="10501" width="19" style="153" customWidth="1"/>
    <col min="10502" max="10528" width="9" style="153" bestFit="1" customWidth="1"/>
    <col min="10529" max="10752" width="8.69921875" style="153"/>
    <col min="10753" max="10753" width="40.8984375" style="153" customWidth="1"/>
    <col min="10754" max="10757" width="19" style="153" customWidth="1"/>
    <col min="10758" max="10784" width="9" style="153" bestFit="1" customWidth="1"/>
    <col min="10785" max="11008" width="8.69921875" style="153"/>
    <col min="11009" max="11009" width="40.8984375" style="153" customWidth="1"/>
    <col min="11010" max="11013" width="19" style="153" customWidth="1"/>
    <col min="11014" max="11040" width="9" style="153" bestFit="1" customWidth="1"/>
    <col min="11041" max="11264" width="8.69921875" style="153"/>
    <col min="11265" max="11265" width="40.8984375" style="153" customWidth="1"/>
    <col min="11266" max="11269" width="19" style="153" customWidth="1"/>
    <col min="11270" max="11296" width="9" style="153" bestFit="1" customWidth="1"/>
    <col min="11297" max="11520" width="8.69921875" style="153"/>
    <col min="11521" max="11521" width="40.8984375" style="153" customWidth="1"/>
    <col min="11522" max="11525" width="19" style="153" customWidth="1"/>
    <col min="11526" max="11552" width="9" style="153" bestFit="1" customWidth="1"/>
    <col min="11553" max="11776" width="8.69921875" style="153"/>
    <col min="11777" max="11777" width="40.8984375" style="153" customWidth="1"/>
    <col min="11778" max="11781" width="19" style="153" customWidth="1"/>
    <col min="11782" max="11808" width="9" style="153" bestFit="1" customWidth="1"/>
    <col min="11809" max="12032" width="8.69921875" style="153"/>
    <col min="12033" max="12033" width="40.8984375" style="153" customWidth="1"/>
    <col min="12034" max="12037" width="19" style="153" customWidth="1"/>
    <col min="12038" max="12064" width="9" style="153" bestFit="1" customWidth="1"/>
    <col min="12065" max="12288" width="8.69921875" style="153"/>
    <col min="12289" max="12289" width="40.8984375" style="153" customWidth="1"/>
    <col min="12290" max="12293" width="19" style="153" customWidth="1"/>
    <col min="12294" max="12320" width="9" style="153" bestFit="1" customWidth="1"/>
    <col min="12321" max="12544" width="8.69921875" style="153"/>
    <col min="12545" max="12545" width="40.8984375" style="153" customWidth="1"/>
    <col min="12546" max="12549" width="19" style="153" customWidth="1"/>
    <col min="12550" max="12576" width="9" style="153" bestFit="1" customWidth="1"/>
    <col min="12577" max="12800" width="8.69921875" style="153"/>
    <col min="12801" max="12801" width="40.8984375" style="153" customWidth="1"/>
    <col min="12802" max="12805" width="19" style="153" customWidth="1"/>
    <col min="12806" max="12832" width="9" style="153" bestFit="1" customWidth="1"/>
    <col min="12833" max="13056" width="8.69921875" style="153"/>
    <col min="13057" max="13057" width="40.8984375" style="153" customWidth="1"/>
    <col min="13058" max="13061" width="19" style="153" customWidth="1"/>
    <col min="13062" max="13088" width="9" style="153" bestFit="1" customWidth="1"/>
    <col min="13089" max="13312" width="8.69921875" style="153"/>
    <col min="13313" max="13313" width="40.8984375" style="153" customWidth="1"/>
    <col min="13314" max="13317" width="19" style="153" customWidth="1"/>
    <col min="13318" max="13344" width="9" style="153" bestFit="1" customWidth="1"/>
    <col min="13345" max="13568" width="8.69921875" style="153"/>
    <col min="13569" max="13569" width="40.8984375" style="153" customWidth="1"/>
    <col min="13570" max="13573" width="19" style="153" customWidth="1"/>
    <col min="13574" max="13600" width="9" style="153" bestFit="1" customWidth="1"/>
    <col min="13601" max="13824" width="8.69921875" style="153"/>
    <col min="13825" max="13825" width="40.8984375" style="153" customWidth="1"/>
    <col min="13826" max="13829" width="19" style="153" customWidth="1"/>
    <col min="13830" max="13856" width="9" style="153" bestFit="1" customWidth="1"/>
    <col min="13857" max="14080" width="8.69921875" style="153"/>
    <col min="14081" max="14081" width="40.8984375" style="153" customWidth="1"/>
    <col min="14082" max="14085" width="19" style="153" customWidth="1"/>
    <col min="14086" max="14112" width="9" style="153" bestFit="1" customWidth="1"/>
    <col min="14113" max="14336" width="8.69921875" style="153"/>
    <col min="14337" max="14337" width="40.8984375" style="153" customWidth="1"/>
    <col min="14338" max="14341" width="19" style="153" customWidth="1"/>
    <col min="14342" max="14368" width="9" style="153" bestFit="1" customWidth="1"/>
    <col min="14369" max="14592" width="8.69921875" style="153"/>
    <col min="14593" max="14593" width="40.8984375" style="153" customWidth="1"/>
    <col min="14594" max="14597" width="19" style="153" customWidth="1"/>
    <col min="14598" max="14624" width="9" style="153" bestFit="1" customWidth="1"/>
    <col min="14625" max="14848" width="8.69921875" style="153"/>
    <col min="14849" max="14849" width="40.8984375" style="153" customWidth="1"/>
    <col min="14850" max="14853" width="19" style="153" customWidth="1"/>
    <col min="14854" max="14880" width="9" style="153" bestFit="1" customWidth="1"/>
    <col min="14881" max="15104" width="8.69921875" style="153"/>
    <col min="15105" max="15105" width="40.8984375" style="153" customWidth="1"/>
    <col min="15106" max="15109" width="19" style="153" customWidth="1"/>
    <col min="15110" max="15136" width="9" style="153" bestFit="1" customWidth="1"/>
    <col min="15137" max="15360" width="8.69921875" style="153"/>
    <col min="15361" max="15361" width="40.8984375" style="153" customWidth="1"/>
    <col min="15362" max="15365" width="19" style="153" customWidth="1"/>
    <col min="15366" max="15392" width="9" style="153" bestFit="1" customWidth="1"/>
    <col min="15393" max="15616" width="8.69921875" style="153"/>
    <col min="15617" max="15617" width="40.8984375" style="153" customWidth="1"/>
    <col min="15618" max="15621" width="19" style="153" customWidth="1"/>
    <col min="15622" max="15648" width="9" style="153" bestFit="1" customWidth="1"/>
    <col min="15649" max="15872" width="8.69921875" style="153"/>
    <col min="15873" max="15873" width="40.8984375" style="153" customWidth="1"/>
    <col min="15874" max="15877" width="19" style="153" customWidth="1"/>
    <col min="15878" max="15904" width="9" style="153" bestFit="1" customWidth="1"/>
    <col min="15905" max="16128" width="8.69921875" style="153"/>
    <col min="16129" max="16129" width="40.8984375" style="153" customWidth="1"/>
    <col min="16130" max="16133" width="19" style="153" customWidth="1"/>
    <col min="16134" max="16160" width="9" style="153" bestFit="1" customWidth="1"/>
    <col min="16161" max="16384" width="8.69921875" style="153"/>
  </cols>
  <sheetData>
    <row r="1" spans="1:6" ht="23.25" hidden="1" customHeight="1">
      <c r="A1" s="42" t="s">
        <v>1252</v>
      </c>
    </row>
    <row r="2" spans="1:6" ht="28.5" customHeight="1">
      <c r="A2" s="201" t="s">
        <v>1301</v>
      </c>
      <c r="B2" s="201"/>
      <c r="C2" s="201"/>
      <c r="D2" s="201"/>
      <c r="E2" s="201"/>
    </row>
    <row r="3" spans="1:6" ht="16.5" customHeight="1">
      <c r="B3" s="150"/>
      <c r="C3" s="151"/>
      <c r="D3" s="92"/>
      <c r="E3" s="91" t="s">
        <v>827</v>
      </c>
    </row>
    <row r="4" spans="1:6" s="17" customFormat="1" ht="20.25" customHeight="1">
      <c r="A4" s="202" t="s">
        <v>828</v>
      </c>
      <c r="B4" s="204" t="s">
        <v>1266</v>
      </c>
      <c r="C4" s="206" t="s">
        <v>1267</v>
      </c>
      <c r="D4" s="210" t="s">
        <v>1299</v>
      </c>
      <c r="E4" s="210"/>
      <c r="F4" s="16"/>
    </row>
    <row r="5" spans="1:6" s="17" customFormat="1" ht="20.25" customHeight="1">
      <c r="A5" s="203"/>
      <c r="B5" s="205"/>
      <c r="C5" s="207"/>
      <c r="D5" s="3" t="s">
        <v>785</v>
      </c>
      <c r="E5" s="3" t="s">
        <v>829</v>
      </c>
      <c r="F5" s="16"/>
    </row>
    <row r="6" spans="1:6" ht="22.5" customHeight="1">
      <c r="A6" s="43" t="s">
        <v>1243</v>
      </c>
      <c r="B6" s="112">
        <f>SUM(B7,B10,B12,B15,B18)</f>
        <v>11284</v>
      </c>
      <c r="C6" s="112">
        <f>SUM(C7,C10,C12,C15,C18)</f>
        <v>12134</v>
      </c>
      <c r="D6" s="177">
        <f>C6-B6</f>
        <v>850</v>
      </c>
      <c r="E6" s="93">
        <f>IF(B6=0,"",D6/B6*100)</f>
        <v>7.5327897908543067</v>
      </c>
    </row>
    <row r="7" spans="1:6" ht="22.5" customHeight="1">
      <c r="A7" s="45" t="s">
        <v>1318</v>
      </c>
      <c r="B7" s="112"/>
      <c r="C7" s="44"/>
      <c r="D7" s="177">
        <f t="shared" ref="D7:D16" si="0">C7-B7</f>
        <v>0</v>
      </c>
      <c r="E7" s="93" t="str">
        <f t="shared" ref="E7:E17" si="1">IF(B7=0,"",D7/B7*100)</f>
        <v/>
      </c>
    </row>
    <row r="8" spans="1:6" ht="22.5" customHeight="1">
      <c r="A8" s="45" t="s">
        <v>1244</v>
      </c>
      <c r="B8" s="112"/>
      <c r="C8" s="44"/>
      <c r="D8" s="177">
        <f t="shared" si="0"/>
        <v>0</v>
      </c>
      <c r="E8" s="93" t="str">
        <f t="shared" si="1"/>
        <v/>
      </c>
    </row>
    <row r="9" spans="1:6" ht="22.5" customHeight="1">
      <c r="A9" s="45" t="s">
        <v>1245</v>
      </c>
      <c r="B9" s="112"/>
      <c r="C9" s="44"/>
      <c r="D9" s="177">
        <f t="shared" si="0"/>
        <v>0</v>
      </c>
      <c r="E9" s="93" t="str">
        <f t="shared" si="1"/>
        <v/>
      </c>
    </row>
    <row r="10" spans="1:6" ht="22.5" customHeight="1">
      <c r="A10" s="45" t="s">
        <v>1246</v>
      </c>
      <c r="B10" s="112">
        <v>8959</v>
      </c>
      <c r="C10" s="44">
        <v>9638</v>
      </c>
      <c r="D10" s="177">
        <f t="shared" si="0"/>
        <v>679</v>
      </c>
      <c r="E10" s="93">
        <f t="shared" si="1"/>
        <v>7.5789708672842941</v>
      </c>
    </row>
    <row r="11" spans="1:6" ht="22.5" customHeight="1">
      <c r="A11" s="45" t="s">
        <v>1319</v>
      </c>
      <c r="B11" s="112">
        <v>4826</v>
      </c>
      <c r="C11" s="44">
        <v>4994</v>
      </c>
      <c r="D11" s="177">
        <f t="shared" si="0"/>
        <v>168</v>
      </c>
      <c r="E11" s="93">
        <f t="shared" si="1"/>
        <v>3.4811438043928722</v>
      </c>
    </row>
    <row r="12" spans="1:6" ht="22.5" customHeight="1">
      <c r="A12" s="45" t="s">
        <v>1320</v>
      </c>
      <c r="B12" s="112">
        <v>2325</v>
      </c>
      <c r="C12" s="179">
        <v>2496</v>
      </c>
      <c r="D12" s="177">
        <f t="shared" si="0"/>
        <v>171</v>
      </c>
      <c r="E12" s="93">
        <f t="shared" si="1"/>
        <v>7.354838709677419</v>
      </c>
    </row>
    <row r="13" spans="1:6" ht="22.5" customHeight="1">
      <c r="A13" s="45" t="s">
        <v>1321</v>
      </c>
      <c r="B13" s="112">
        <v>315</v>
      </c>
      <c r="C13" s="179">
        <v>317</v>
      </c>
      <c r="D13" s="177">
        <f t="shared" si="0"/>
        <v>2</v>
      </c>
      <c r="E13" s="93">
        <f t="shared" si="1"/>
        <v>0.63492063492063489</v>
      </c>
    </row>
    <row r="14" spans="1:6" ht="22.5" customHeight="1">
      <c r="A14" s="45" t="s">
        <v>1322</v>
      </c>
      <c r="B14" s="112">
        <v>1992</v>
      </c>
      <c r="C14" s="179">
        <v>2159</v>
      </c>
      <c r="D14" s="177">
        <f t="shared" si="0"/>
        <v>167</v>
      </c>
      <c r="E14" s="93">
        <f t="shared" si="1"/>
        <v>8.3835341365461851</v>
      </c>
    </row>
    <row r="15" spans="1:6" ht="22.5" customHeight="1">
      <c r="A15" s="45" t="s">
        <v>1323</v>
      </c>
      <c r="B15" s="112"/>
      <c r="C15" s="44"/>
      <c r="D15" s="177">
        <f t="shared" si="0"/>
        <v>0</v>
      </c>
      <c r="E15" s="93" t="str">
        <f t="shared" si="1"/>
        <v/>
      </c>
    </row>
    <row r="16" spans="1:6" ht="22.5" customHeight="1">
      <c r="A16" s="45" t="s">
        <v>1247</v>
      </c>
      <c r="B16" s="112"/>
      <c r="C16" s="44"/>
      <c r="D16" s="177">
        <f t="shared" si="0"/>
        <v>0</v>
      </c>
      <c r="E16" s="93" t="str">
        <f t="shared" si="1"/>
        <v/>
      </c>
    </row>
    <row r="17" spans="1:5" ht="22.5" customHeight="1">
      <c r="A17" s="45" t="s">
        <v>1322</v>
      </c>
      <c r="B17" s="112"/>
      <c r="C17" s="179"/>
      <c r="D17" s="177">
        <f>C17-B17</f>
        <v>0</v>
      </c>
      <c r="E17" s="93" t="str">
        <f t="shared" si="1"/>
        <v/>
      </c>
    </row>
    <row r="18" spans="1:5" ht="22.5" customHeight="1">
      <c r="A18" s="45" t="s">
        <v>1248</v>
      </c>
      <c r="B18" s="112"/>
      <c r="C18" s="179"/>
      <c r="D18" s="177"/>
      <c r="E18" s="93"/>
    </row>
    <row r="19" spans="1:5" ht="22.5" customHeight="1">
      <c r="A19" s="45" t="s">
        <v>1324</v>
      </c>
      <c r="B19" s="112"/>
      <c r="C19" s="179"/>
      <c r="D19" s="177"/>
      <c r="E19" s="93"/>
    </row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9055118110236221" right="0.74803149606299213" top="0.6692913385826772" bottom="0.82677165354330717" header="0.51181102362204722" footer="0.51181102362204722"/>
  <pageSetup paperSize="9" firstPageNumber="57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0"/>
  </sheetPr>
  <dimension ref="A1:F12"/>
  <sheetViews>
    <sheetView showZeros="0" tabSelected="1" view="pageBreakPreview" workbookViewId="0">
      <selection activeCell="D9" sqref="D9"/>
    </sheetView>
  </sheetViews>
  <sheetFormatPr defaultColWidth="8.69921875" defaultRowHeight="15.6"/>
  <cols>
    <col min="1" max="1" width="48.8984375" style="153" customWidth="1"/>
    <col min="2" max="2" width="17.69921875" style="154" customWidth="1"/>
    <col min="3" max="5" width="17.69921875" style="153" customWidth="1"/>
    <col min="6" max="32" width="9" style="153" bestFit="1" customWidth="1"/>
    <col min="33" max="256" width="8.69921875" style="153"/>
    <col min="257" max="257" width="48.8984375" style="153" customWidth="1"/>
    <col min="258" max="261" width="17.69921875" style="153" customWidth="1"/>
    <col min="262" max="288" width="9" style="153" bestFit="1" customWidth="1"/>
    <col min="289" max="512" width="8.69921875" style="153"/>
    <col min="513" max="513" width="48.8984375" style="153" customWidth="1"/>
    <col min="514" max="517" width="17.69921875" style="153" customWidth="1"/>
    <col min="518" max="544" width="9" style="153" bestFit="1" customWidth="1"/>
    <col min="545" max="768" width="8.69921875" style="153"/>
    <col min="769" max="769" width="48.8984375" style="153" customWidth="1"/>
    <col min="770" max="773" width="17.69921875" style="153" customWidth="1"/>
    <col min="774" max="800" width="9" style="153" bestFit="1" customWidth="1"/>
    <col min="801" max="1024" width="8.69921875" style="153"/>
    <col min="1025" max="1025" width="48.8984375" style="153" customWidth="1"/>
    <col min="1026" max="1029" width="17.69921875" style="153" customWidth="1"/>
    <col min="1030" max="1056" width="9" style="153" bestFit="1" customWidth="1"/>
    <col min="1057" max="1280" width="8.69921875" style="153"/>
    <col min="1281" max="1281" width="48.8984375" style="153" customWidth="1"/>
    <col min="1282" max="1285" width="17.69921875" style="153" customWidth="1"/>
    <col min="1286" max="1312" width="9" style="153" bestFit="1" customWidth="1"/>
    <col min="1313" max="1536" width="8.69921875" style="153"/>
    <col min="1537" max="1537" width="48.8984375" style="153" customWidth="1"/>
    <col min="1538" max="1541" width="17.69921875" style="153" customWidth="1"/>
    <col min="1542" max="1568" width="9" style="153" bestFit="1" customWidth="1"/>
    <col min="1569" max="1792" width="8.69921875" style="153"/>
    <col min="1793" max="1793" width="48.8984375" style="153" customWidth="1"/>
    <col min="1794" max="1797" width="17.69921875" style="153" customWidth="1"/>
    <col min="1798" max="1824" width="9" style="153" bestFit="1" customWidth="1"/>
    <col min="1825" max="2048" width="8.69921875" style="153"/>
    <col min="2049" max="2049" width="48.8984375" style="153" customWidth="1"/>
    <col min="2050" max="2053" width="17.69921875" style="153" customWidth="1"/>
    <col min="2054" max="2080" width="9" style="153" bestFit="1" customWidth="1"/>
    <col min="2081" max="2304" width="8.69921875" style="153"/>
    <col min="2305" max="2305" width="48.8984375" style="153" customWidth="1"/>
    <col min="2306" max="2309" width="17.69921875" style="153" customWidth="1"/>
    <col min="2310" max="2336" width="9" style="153" bestFit="1" customWidth="1"/>
    <col min="2337" max="2560" width="8.69921875" style="153"/>
    <col min="2561" max="2561" width="48.8984375" style="153" customWidth="1"/>
    <col min="2562" max="2565" width="17.69921875" style="153" customWidth="1"/>
    <col min="2566" max="2592" width="9" style="153" bestFit="1" customWidth="1"/>
    <col min="2593" max="2816" width="8.69921875" style="153"/>
    <col min="2817" max="2817" width="48.8984375" style="153" customWidth="1"/>
    <col min="2818" max="2821" width="17.69921875" style="153" customWidth="1"/>
    <col min="2822" max="2848" width="9" style="153" bestFit="1" customWidth="1"/>
    <col min="2849" max="3072" width="8.69921875" style="153"/>
    <col min="3073" max="3073" width="48.8984375" style="153" customWidth="1"/>
    <col min="3074" max="3077" width="17.69921875" style="153" customWidth="1"/>
    <col min="3078" max="3104" width="9" style="153" bestFit="1" customWidth="1"/>
    <col min="3105" max="3328" width="8.69921875" style="153"/>
    <col min="3329" max="3329" width="48.8984375" style="153" customWidth="1"/>
    <col min="3330" max="3333" width="17.69921875" style="153" customWidth="1"/>
    <col min="3334" max="3360" width="9" style="153" bestFit="1" customWidth="1"/>
    <col min="3361" max="3584" width="8.69921875" style="153"/>
    <col min="3585" max="3585" width="48.8984375" style="153" customWidth="1"/>
    <col min="3586" max="3589" width="17.69921875" style="153" customWidth="1"/>
    <col min="3590" max="3616" width="9" style="153" bestFit="1" customWidth="1"/>
    <col min="3617" max="3840" width="8.69921875" style="153"/>
    <col min="3841" max="3841" width="48.8984375" style="153" customWidth="1"/>
    <col min="3842" max="3845" width="17.69921875" style="153" customWidth="1"/>
    <col min="3846" max="3872" width="9" style="153" bestFit="1" customWidth="1"/>
    <col min="3873" max="4096" width="8.69921875" style="153"/>
    <col min="4097" max="4097" width="48.8984375" style="153" customWidth="1"/>
    <col min="4098" max="4101" width="17.69921875" style="153" customWidth="1"/>
    <col min="4102" max="4128" width="9" style="153" bestFit="1" customWidth="1"/>
    <col min="4129" max="4352" width="8.69921875" style="153"/>
    <col min="4353" max="4353" width="48.8984375" style="153" customWidth="1"/>
    <col min="4354" max="4357" width="17.69921875" style="153" customWidth="1"/>
    <col min="4358" max="4384" width="9" style="153" bestFit="1" customWidth="1"/>
    <col min="4385" max="4608" width="8.69921875" style="153"/>
    <col min="4609" max="4609" width="48.8984375" style="153" customWidth="1"/>
    <col min="4610" max="4613" width="17.69921875" style="153" customWidth="1"/>
    <col min="4614" max="4640" width="9" style="153" bestFit="1" customWidth="1"/>
    <col min="4641" max="4864" width="8.69921875" style="153"/>
    <col min="4865" max="4865" width="48.8984375" style="153" customWidth="1"/>
    <col min="4866" max="4869" width="17.69921875" style="153" customWidth="1"/>
    <col min="4870" max="4896" width="9" style="153" bestFit="1" customWidth="1"/>
    <col min="4897" max="5120" width="8.69921875" style="153"/>
    <col min="5121" max="5121" width="48.8984375" style="153" customWidth="1"/>
    <col min="5122" max="5125" width="17.69921875" style="153" customWidth="1"/>
    <col min="5126" max="5152" width="9" style="153" bestFit="1" customWidth="1"/>
    <col min="5153" max="5376" width="8.69921875" style="153"/>
    <col min="5377" max="5377" width="48.8984375" style="153" customWidth="1"/>
    <col min="5378" max="5381" width="17.69921875" style="153" customWidth="1"/>
    <col min="5382" max="5408" width="9" style="153" bestFit="1" customWidth="1"/>
    <col min="5409" max="5632" width="8.69921875" style="153"/>
    <col min="5633" max="5633" width="48.8984375" style="153" customWidth="1"/>
    <col min="5634" max="5637" width="17.69921875" style="153" customWidth="1"/>
    <col min="5638" max="5664" width="9" style="153" bestFit="1" customWidth="1"/>
    <col min="5665" max="5888" width="8.69921875" style="153"/>
    <col min="5889" max="5889" width="48.8984375" style="153" customWidth="1"/>
    <col min="5890" max="5893" width="17.69921875" style="153" customWidth="1"/>
    <col min="5894" max="5920" width="9" style="153" bestFit="1" customWidth="1"/>
    <col min="5921" max="6144" width="8.69921875" style="153"/>
    <col min="6145" max="6145" width="48.8984375" style="153" customWidth="1"/>
    <col min="6146" max="6149" width="17.69921875" style="153" customWidth="1"/>
    <col min="6150" max="6176" width="9" style="153" bestFit="1" customWidth="1"/>
    <col min="6177" max="6400" width="8.69921875" style="153"/>
    <col min="6401" max="6401" width="48.8984375" style="153" customWidth="1"/>
    <col min="6402" max="6405" width="17.69921875" style="153" customWidth="1"/>
    <col min="6406" max="6432" width="9" style="153" bestFit="1" customWidth="1"/>
    <col min="6433" max="6656" width="8.69921875" style="153"/>
    <col min="6657" max="6657" width="48.8984375" style="153" customWidth="1"/>
    <col min="6658" max="6661" width="17.69921875" style="153" customWidth="1"/>
    <col min="6662" max="6688" width="9" style="153" bestFit="1" customWidth="1"/>
    <col min="6689" max="6912" width="8.69921875" style="153"/>
    <col min="6913" max="6913" width="48.8984375" style="153" customWidth="1"/>
    <col min="6914" max="6917" width="17.69921875" style="153" customWidth="1"/>
    <col min="6918" max="6944" width="9" style="153" bestFit="1" customWidth="1"/>
    <col min="6945" max="7168" width="8.69921875" style="153"/>
    <col min="7169" max="7169" width="48.8984375" style="153" customWidth="1"/>
    <col min="7170" max="7173" width="17.69921875" style="153" customWidth="1"/>
    <col min="7174" max="7200" width="9" style="153" bestFit="1" customWidth="1"/>
    <col min="7201" max="7424" width="8.69921875" style="153"/>
    <col min="7425" max="7425" width="48.8984375" style="153" customWidth="1"/>
    <col min="7426" max="7429" width="17.69921875" style="153" customWidth="1"/>
    <col min="7430" max="7456" width="9" style="153" bestFit="1" customWidth="1"/>
    <col min="7457" max="7680" width="8.69921875" style="153"/>
    <col min="7681" max="7681" width="48.8984375" style="153" customWidth="1"/>
    <col min="7682" max="7685" width="17.69921875" style="153" customWidth="1"/>
    <col min="7686" max="7712" width="9" style="153" bestFit="1" customWidth="1"/>
    <col min="7713" max="7936" width="8.69921875" style="153"/>
    <col min="7937" max="7937" width="48.8984375" style="153" customWidth="1"/>
    <col min="7938" max="7941" width="17.69921875" style="153" customWidth="1"/>
    <col min="7942" max="7968" width="9" style="153" bestFit="1" customWidth="1"/>
    <col min="7969" max="8192" width="8.69921875" style="153"/>
    <col min="8193" max="8193" width="48.8984375" style="153" customWidth="1"/>
    <col min="8194" max="8197" width="17.69921875" style="153" customWidth="1"/>
    <col min="8198" max="8224" width="9" style="153" bestFit="1" customWidth="1"/>
    <col min="8225" max="8448" width="8.69921875" style="153"/>
    <col min="8449" max="8449" width="48.8984375" style="153" customWidth="1"/>
    <col min="8450" max="8453" width="17.69921875" style="153" customWidth="1"/>
    <col min="8454" max="8480" width="9" style="153" bestFit="1" customWidth="1"/>
    <col min="8481" max="8704" width="8.69921875" style="153"/>
    <col min="8705" max="8705" width="48.8984375" style="153" customWidth="1"/>
    <col min="8706" max="8709" width="17.69921875" style="153" customWidth="1"/>
    <col min="8710" max="8736" width="9" style="153" bestFit="1" customWidth="1"/>
    <col min="8737" max="8960" width="8.69921875" style="153"/>
    <col min="8961" max="8961" width="48.8984375" style="153" customWidth="1"/>
    <col min="8962" max="8965" width="17.69921875" style="153" customWidth="1"/>
    <col min="8966" max="8992" width="9" style="153" bestFit="1" customWidth="1"/>
    <col min="8993" max="9216" width="8.69921875" style="153"/>
    <col min="9217" max="9217" width="48.8984375" style="153" customWidth="1"/>
    <col min="9218" max="9221" width="17.69921875" style="153" customWidth="1"/>
    <col min="9222" max="9248" width="9" style="153" bestFit="1" customWidth="1"/>
    <col min="9249" max="9472" width="8.69921875" style="153"/>
    <col min="9473" max="9473" width="48.8984375" style="153" customWidth="1"/>
    <col min="9474" max="9477" width="17.69921875" style="153" customWidth="1"/>
    <col min="9478" max="9504" width="9" style="153" bestFit="1" customWidth="1"/>
    <col min="9505" max="9728" width="8.69921875" style="153"/>
    <col min="9729" max="9729" width="48.8984375" style="153" customWidth="1"/>
    <col min="9730" max="9733" width="17.69921875" style="153" customWidth="1"/>
    <col min="9734" max="9760" width="9" style="153" bestFit="1" customWidth="1"/>
    <col min="9761" max="9984" width="8.69921875" style="153"/>
    <col min="9985" max="9985" width="48.8984375" style="153" customWidth="1"/>
    <col min="9986" max="9989" width="17.69921875" style="153" customWidth="1"/>
    <col min="9990" max="10016" width="9" style="153" bestFit="1" customWidth="1"/>
    <col min="10017" max="10240" width="8.69921875" style="153"/>
    <col min="10241" max="10241" width="48.8984375" style="153" customWidth="1"/>
    <col min="10242" max="10245" width="17.69921875" style="153" customWidth="1"/>
    <col min="10246" max="10272" width="9" style="153" bestFit="1" customWidth="1"/>
    <col min="10273" max="10496" width="8.69921875" style="153"/>
    <col min="10497" max="10497" width="48.8984375" style="153" customWidth="1"/>
    <col min="10498" max="10501" width="17.69921875" style="153" customWidth="1"/>
    <col min="10502" max="10528" width="9" style="153" bestFit="1" customWidth="1"/>
    <col min="10529" max="10752" width="8.69921875" style="153"/>
    <col min="10753" max="10753" width="48.8984375" style="153" customWidth="1"/>
    <col min="10754" max="10757" width="17.69921875" style="153" customWidth="1"/>
    <col min="10758" max="10784" width="9" style="153" bestFit="1" customWidth="1"/>
    <col min="10785" max="11008" width="8.69921875" style="153"/>
    <col min="11009" max="11009" width="48.8984375" style="153" customWidth="1"/>
    <col min="11010" max="11013" width="17.69921875" style="153" customWidth="1"/>
    <col min="11014" max="11040" width="9" style="153" bestFit="1" customWidth="1"/>
    <col min="11041" max="11264" width="8.69921875" style="153"/>
    <col min="11265" max="11265" width="48.8984375" style="153" customWidth="1"/>
    <col min="11266" max="11269" width="17.69921875" style="153" customWidth="1"/>
    <col min="11270" max="11296" width="9" style="153" bestFit="1" customWidth="1"/>
    <col min="11297" max="11520" width="8.69921875" style="153"/>
    <col min="11521" max="11521" width="48.8984375" style="153" customWidth="1"/>
    <col min="11522" max="11525" width="17.69921875" style="153" customWidth="1"/>
    <col min="11526" max="11552" width="9" style="153" bestFit="1" customWidth="1"/>
    <col min="11553" max="11776" width="8.69921875" style="153"/>
    <col min="11777" max="11777" width="48.8984375" style="153" customWidth="1"/>
    <col min="11778" max="11781" width="17.69921875" style="153" customWidth="1"/>
    <col min="11782" max="11808" width="9" style="153" bestFit="1" customWidth="1"/>
    <col min="11809" max="12032" width="8.69921875" style="153"/>
    <col min="12033" max="12033" width="48.8984375" style="153" customWidth="1"/>
    <col min="12034" max="12037" width="17.69921875" style="153" customWidth="1"/>
    <col min="12038" max="12064" width="9" style="153" bestFit="1" customWidth="1"/>
    <col min="12065" max="12288" width="8.69921875" style="153"/>
    <col min="12289" max="12289" width="48.8984375" style="153" customWidth="1"/>
    <col min="12290" max="12293" width="17.69921875" style="153" customWidth="1"/>
    <col min="12294" max="12320" width="9" style="153" bestFit="1" customWidth="1"/>
    <col min="12321" max="12544" width="8.69921875" style="153"/>
    <col min="12545" max="12545" width="48.8984375" style="153" customWidth="1"/>
    <col min="12546" max="12549" width="17.69921875" style="153" customWidth="1"/>
    <col min="12550" max="12576" width="9" style="153" bestFit="1" customWidth="1"/>
    <col min="12577" max="12800" width="8.69921875" style="153"/>
    <col min="12801" max="12801" width="48.8984375" style="153" customWidth="1"/>
    <col min="12802" max="12805" width="17.69921875" style="153" customWidth="1"/>
    <col min="12806" max="12832" width="9" style="153" bestFit="1" customWidth="1"/>
    <col min="12833" max="13056" width="8.69921875" style="153"/>
    <col min="13057" max="13057" width="48.8984375" style="153" customWidth="1"/>
    <col min="13058" max="13061" width="17.69921875" style="153" customWidth="1"/>
    <col min="13062" max="13088" width="9" style="153" bestFit="1" customWidth="1"/>
    <col min="13089" max="13312" width="8.69921875" style="153"/>
    <col min="13313" max="13313" width="48.8984375" style="153" customWidth="1"/>
    <col min="13314" max="13317" width="17.69921875" style="153" customWidth="1"/>
    <col min="13318" max="13344" width="9" style="153" bestFit="1" customWidth="1"/>
    <col min="13345" max="13568" width="8.69921875" style="153"/>
    <col min="13569" max="13569" width="48.8984375" style="153" customWidth="1"/>
    <col min="13570" max="13573" width="17.69921875" style="153" customWidth="1"/>
    <col min="13574" max="13600" width="9" style="153" bestFit="1" customWidth="1"/>
    <col min="13601" max="13824" width="8.69921875" style="153"/>
    <col min="13825" max="13825" width="48.8984375" style="153" customWidth="1"/>
    <col min="13826" max="13829" width="17.69921875" style="153" customWidth="1"/>
    <col min="13830" max="13856" width="9" style="153" bestFit="1" customWidth="1"/>
    <col min="13857" max="14080" width="8.69921875" style="153"/>
    <col min="14081" max="14081" width="48.8984375" style="153" customWidth="1"/>
    <col min="14082" max="14085" width="17.69921875" style="153" customWidth="1"/>
    <col min="14086" max="14112" width="9" style="153" bestFit="1" customWidth="1"/>
    <col min="14113" max="14336" width="8.69921875" style="153"/>
    <col min="14337" max="14337" width="48.8984375" style="153" customWidth="1"/>
    <col min="14338" max="14341" width="17.69921875" style="153" customWidth="1"/>
    <col min="14342" max="14368" width="9" style="153" bestFit="1" customWidth="1"/>
    <col min="14369" max="14592" width="8.69921875" style="153"/>
    <col min="14593" max="14593" width="48.8984375" style="153" customWidth="1"/>
    <col min="14594" max="14597" width="17.69921875" style="153" customWidth="1"/>
    <col min="14598" max="14624" width="9" style="153" bestFit="1" customWidth="1"/>
    <col min="14625" max="14848" width="8.69921875" style="153"/>
    <col min="14849" max="14849" width="48.8984375" style="153" customWidth="1"/>
    <col min="14850" max="14853" width="17.69921875" style="153" customWidth="1"/>
    <col min="14854" max="14880" width="9" style="153" bestFit="1" customWidth="1"/>
    <col min="14881" max="15104" width="8.69921875" style="153"/>
    <col min="15105" max="15105" width="48.8984375" style="153" customWidth="1"/>
    <col min="15106" max="15109" width="17.69921875" style="153" customWidth="1"/>
    <col min="15110" max="15136" width="9" style="153" bestFit="1" customWidth="1"/>
    <col min="15137" max="15360" width="8.69921875" style="153"/>
    <col min="15361" max="15361" width="48.8984375" style="153" customWidth="1"/>
    <col min="15362" max="15365" width="17.69921875" style="153" customWidth="1"/>
    <col min="15366" max="15392" width="9" style="153" bestFit="1" customWidth="1"/>
    <col min="15393" max="15616" width="8.69921875" style="153"/>
    <col min="15617" max="15617" width="48.8984375" style="153" customWidth="1"/>
    <col min="15618" max="15621" width="17.69921875" style="153" customWidth="1"/>
    <col min="15622" max="15648" width="9" style="153" bestFit="1" customWidth="1"/>
    <col min="15649" max="15872" width="8.69921875" style="153"/>
    <col min="15873" max="15873" width="48.8984375" style="153" customWidth="1"/>
    <col min="15874" max="15877" width="17.69921875" style="153" customWidth="1"/>
    <col min="15878" max="15904" width="9" style="153" bestFit="1" customWidth="1"/>
    <col min="15905" max="16128" width="8.69921875" style="153"/>
    <col min="16129" max="16129" width="48.8984375" style="153" customWidth="1"/>
    <col min="16130" max="16133" width="17.69921875" style="153" customWidth="1"/>
    <col min="16134" max="16160" width="9" style="153" bestFit="1" customWidth="1"/>
    <col min="16161" max="16384" width="8.69921875" style="153"/>
  </cols>
  <sheetData>
    <row r="1" spans="1:6" ht="34.5" customHeight="1">
      <c r="A1" s="201" t="s">
        <v>1302</v>
      </c>
      <c r="B1" s="201"/>
      <c r="C1" s="201"/>
      <c r="D1" s="201"/>
      <c r="E1" s="201"/>
    </row>
    <row r="2" spans="1:6" ht="19.5" customHeight="1">
      <c r="B2" s="150"/>
      <c r="C2" s="151"/>
      <c r="D2" s="151"/>
      <c r="E2" s="91" t="s">
        <v>827</v>
      </c>
    </row>
    <row r="3" spans="1:6" s="17" customFormat="1" ht="24.75" customHeight="1">
      <c r="A3" s="202" t="s">
        <v>828</v>
      </c>
      <c r="B3" s="204" t="s">
        <v>1266</v>
      </c>
      <c r="C3" s="206" t="s">
        <v>1267</v>
      </c>
      <c r="D3" s="210" t="s">
        <v>1299</v>
      </c>
      <c r="E3" s="210"/>
      <c r="F3" s="16"/>
    </row>
    <row r="4" spans="1:6" s="17" customFormat="1" ht="20.25" customHeight="1">
      <c r="A4" s="203"/>
      <c r="B4" s="205"/>
      <c r="C4" s="207"/>
      <c r="D4" s="3" t="s">
        <v>785</v>
      </c>
      <c r="E4" s="3" t="s">
        <v>829</v>
      </c>
      <c r="F4" s="16"/>
    </row>
    <row r="5" spans="1:6" ht="22.5" customHeight="1">
      <c r="A5" s="43" t="s">
        <v>1249</v>
      </c>
      <c r="B5" s="112">
        <f>SUM(B6,B7,B8,B9,B12)</f>
        <v>11032</v>
      </c>
      <c r="C5" s="112">
        <f>SUM(C6,C7,C8,C9,C12)</f>
        <v>11895</v>
      </c>
      <c r="D5" s="44">
        <f>C5-B5</f>
        <v>863</v>
      </c>
      <c r="E5" s="93">
        <f>IF(B5=0,"",D5/B5*100)</f>
        <v>7.8226976069615661</v>
      </c>
    </row>
    <row r="6" spans="1:6" ht="22.5" customHeight="1">
      <c r="A6" s="45" t="s">
        <v>1253</v>
      </c>
      <c r="B6" s="112"/>
      <c r="C6" s="44"/>
      <c r="D6" s="44">
        <f t="shared" ref="D6:D12" si="0">C6-B6</f>
        <v>0</v>
      </c>
      <c r="E6" s="93" t="str">
        <f t="shared" ref="E6:E12" si="1">IF(B6=0,"",D6/B6*100)</f>
        <v/>
      </c>
    </row>
    <row r="7" spans="1:6" ht="22.5" customHeight="1">
      <c r="A7" s="45" t="s">
        <v>1250</v>
      </c>
      <c r="B7" s="112">
        <v>8959</v>
      </c>
      <c r="C7" s="44">
        <v>9638</v>
      </c>
      <c r="D7" s="44">
        <f t="shared" si="0"/>
        <v>679</v>
      </c>
      <c r="E7" s="93">
        <f t="shared" si="1"/>
        <v>7.5789708672842941</v>
      </c>
    </row>
    <row r="8" spans="1:6" ht="22.5" customHeight="1">
      <c r="A8" s="45" t="s">
        <v>1325</v>
      </c>
      <c r="B8" s="112">
        <v>2073</v>
      </c>
      <c r="C8" s="44">
        <v>2257</v>
      </c>
      <c r="D8" s="44">
        <f t="shared" si="0"/>
        <v>184</v>
      </c>
      <c r="E8" s="93">
        <f t="shared" si="1"/>
        <v>8.8760250844187158</v>
      </c>
    </row>
    <row r="9" spans="1:6" ht="22.5" customHeight="1">
      <c r="A9" s="45" t="s">
        <v>1326</v>
      </c>
      <c r="B9" s="112"/>
      <c r="C9" s="44"/>
      <c r="D9" s="44">
        <f t="shared" si="0"/>
        <v>0</v>
      </c>
      <c r="E9" s="93" t="str">
        <f t="shared" si="1"/>
        <v/>
      </c>
    </row>
    <row r="10" spans="1:6" ht="22.5" customHeight="1">
      <c r="A10" s="45" t="s">
        <v>1327</v>
      </c>
      <c r="B10" s="112"/>
      <c r="C10" s="44"/>
      <c r="D10" s="44">
        <f t="shared" si="0"/>
        <v>0</v>
      </c>
      <c r="E10" s="93" t="str">
        <f t="shared" si="1"/>
        <v/>
      </c>
    </row>
    <row r="11" spans="1:6" ht="22.5" customHeight="1">
      <c r="A11" s="45" t="s">
        <v>1328</v>
      </c>
      <c r="B11" s="112"/>
      <c r="C11" s="44"/>
      <c r="D11" s="44">
        <f t="shared" si="0"/>
        <v>0</v>
      </c>
      <c r="E11" s="93" t="str">
        <f t="shared" si="1"/>
        <v/>
      </c>
    </row>
    <row r="12" spans="1:6" ht="22.5" customHeight="1">
      <c r="A12" s="80" t="s">
        <v>1251</v>
      </c>
      <c r="B12" s="112"/>
      <c r="C12" s="44"/>
      <c r="D12" s="44">
        <f t="shared" si="0"/>
        <v>0</v>
      </c>
      <c r="E12" s="93" t="str">
        <f t="shared" si="1"/>
        <v/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47244094488188981" bottom="0.39370078740157483" header="0.35433070866141736" footer="0.39370078740157483"/>
  <pageSetup paperSize="9" scale="95" firstPageNumber="5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F6968"/>
  <sheetViews>
    <sheetView showZeros="0" view="pageBreakPreview" zoomScale="98" zoomScaleSheetLayoutView="98" workbookViewId="0">
      <selection activeCell="A22" sqref="A22"/>
    </sheetView>
  </sheetViews>
  <sheetFormatPr defaultColWidth="6.8984375" defaultRowHeight="12.75" customHeight="1"/>
  <cols>
    <col min="1" max="1" width="43.59765625" style="2" customWidth="1"/>
    <col min="2" max="2" width="17.59765625" style="2" customWidth="1"/>
    <col min="3" max="3" width="17" style="2" customWidth="1"/>
    <col min="4" max="5" width="16.8984375" style="2" customWidth="1"/>
    <col min="6" max="6" width="2.8984375" style="11" customWidth="1"/>
    <col min="7" max="239" width="6.8984375" style="2" customWidth="1"/>
    <col min="240" max="16384" width="6.8984375" style="2"/>
  </cols>
  <sheetData>
    <row r="1" spans="1:5" ht="26.25" customHeight="1">
      <c r="A1" s="180" t="s">
        <v>1269</v>
      </c>
      <c r="B1" s="180"/>
      <c r="C1" s="180"/>
      <c r="D1" s="180"/>
      <c r="E1" s="180"/>
    </row>
    <row r="2" spans="1:5" ht="16.5" customHeight="1">
      <c r="A2" s="5"/>
      <c r="B2" s="6"/>
      <c r="C2" s="58"/>
      <c r="E2" s="86" t="s">
        <v>98</v>
      </c>
    </row>
    <row r="3" spans="1:5" s="24" customFormat="1" ht="17.25" customHeight="1">
      <c r="A3" s="184" t="s">
        <v>99</v>
      </c>
      <c r="B3" s="185" t="s">
        <v>1266</v>
      </c>
      <c r="C3" s="185" t="s">
        <v>1267</v>
      </c>
      <c r="D3" s="185" t="s">
        <v>1268</v>
      </c>
      <c r="E3" s="185"/>
    </row>
    <row r="4" spans="1:5" s="24" customFormat="1" ht="17.25" customHeight="1">
      <c r="A4" s="184"/>
      <c r="B4" s="185"/>
      <c r="C4" s="185"/>
      <c r="D4" s="3" t="s">
        <v>100</v>
      </c>
      <c r="E4" s="15" t="s">
        <v>101</v>
      </c>
    </row>
    <row r="5" spans="1:5" s="61" customFormat="1" ht="20.100000000000001" customHeight="1">
      <c r="A5" s="82" t="s">
        <v>102</v>
      </c>
      <c r="B5" s="59">
        <f>SUM(B6:B29)</f>
        <v>69021</v>
      </c>
      <c r="C5" s="59">
        <f>SUM(C6:C29)</f>
        <v>66138</v>
      </c>
      <c r="D5" s="59">
        <f>C5-B5</f>
        <v>-2883</v>
      </c>
      <c r="E5" s="60">
        <f>IF(B5=0,"",D5/B5*100)</f>
        <v>-4.1769896118572607</v>
      </c>
    </row>
    <row r="6" spans="1:5" s="61" customFormat="1" ht="20.100000000000001" customHeight="1">
      <c r="A6" s="62" t="s">
        <v>103</v>
      </c>
      <c r="B6" s="59">
        <v>12796</v>
      </c>
      <c r="C6" s="59">
        <v>14935</v>
      </c>
      <c r="D6" s="59">
        <f t="shared" ref="D6:D29" si="0">C6-B6</f>
        <v>2139</v>
      </c>
      <c r="E6" s="60">
        <f t="shared" ref="E6:E29" si="1">IF(B6=0,"",D6/B6*100)</f>
        <v>16.716161300406377</v>
      </c>
    </row>
    <row r="7" spans="1:5" s="61" customFormat="1" ht="20.100000000000001" customHeight="1">
      <c r="A7" s="62" t="s">
        <v>104</v>
      </c>
      <c r="B7" s="59">
        <v>38</v>
      </c>
      <c r="C7" s="59"/>
      <c r="D7" s="59">
        <f t="shared" si="0"/>
        <v>-38</v>
      </c>
      <c r="E7" s="60">
        <f t="shared" si="1"/>
        <v>-100</v>
      </c>
    </row>
    <row r="8" spans="1:5" s="61" customFormat="1" ht="20.100000000000001" customHeight="1">
      <c r="A8" s="62" t="s">
        <v>105</v>
      </c>
      <c r="B8" s="59">
        <v>3025</v>
      </c>
      <c r="C8" s="59">
        <v>2889</v>
      </c>
      <c r="D8" s="59">
        <f t="shared" si="0"/>
        <v>-136</v>
      </c>
      <c r="E8" s="60">
        <f t="shared" si="1"/>
        <v>-4.4958677685950406</v>
      </c>
    </row>
    <row r="9" spans="1:5" s="61" customFormat="1" ht="19.2" customHeight="1">
      <c r="A9" s="62" t="s">
        <v>106</v>
      </c>
      <c r="B9" s="59">
        <v>9013</v>
      </c>
      <c r="C9" s="59">
        <v>7947</v>
      </c>
      <c r="D9" s="59">
        <f t="shared" si="0"/>
        <v>-1066</v>
      </c>
      <c r="E9" s="60">
        <f t="shared" si="1"/>
        <v>-11.827360479307666</v>
      </c>
    </row>
    <row r="10" spans="1:5" s="61" customFormat="1" ht="20.100000000000001" customHeight="1">
      <c r="A10" s="62" t="s">
        <v>83</v>
      </c>
      <c r="B10" s="59">
        <v>31</v>
      </c>
      <c r="C10" s="59">
        <v>22</v>
      </c>
      <c r="D10" s="59">
        <f t="shared" si="0"/>
        <v>-9</v>
      </c>
      <c r="E10" s="60">
        <f t="shared" si="1"/>
        <v>-29.032258064516132</v>
      </c>
    </row>
    <row r="11" spans="1:5" s="61" customFormat="1" ht="20.100000000000001" customHeight="1">
      <c r="A11" s="62" t="s">
        <v>84</v>
      </c>
      <c r="B11" s="59">
        <v>602</v>
      </c>
      <c r="C11" s="59">
        <v>429</v>
      </c>
      <c r="D11" s="59">
        <f t="shared" si="0"/>
        <v>-173</v>
      </c>
      <c r="E11" s="60">
        <f t="shared" si="1"/>
        <v>-28.737541528239202</v>
      </c>
    </row>
    <row r="12" spans="1:5" s="61" customFormat="1" ht="20.100000000000001" customHeight="1">
      <c r="A12" s="62" t="s">
        <v>107</v>
      </c>
      <c r="B12" s="59">
        <v>14625</v>
      </c>
      <c r="C12" s="59">
        <v>12846</v>
      </c>
      <c r="D12" s="59">
        <f t="shared" si="0"/>
        <v>-1779</v>
      </c>
      <c r="E12" s="60">
        <f t="shared" si="1"/>
        <v>-12.164102564102564</v>
      </c>
    </row>
    <row r="13" spans="1:5" s="61" customFormat="1" ht="20.100000000000001" customHeight="1">
      <c r="A13" s="62" t="s">
        <v>108</v>
      </c>
      <c r="B13" s="59"/>
      <c r="C13" s="59"/>
      <c r="D13" s="59">
        <f t="shared" si="0"/>
        <v>0</v>
      </c>
      <c r="E13" s="60" t="str">
        <f t="shared" si="1"/>
        <v/>
      </c>
    </row>
    <row r="14" spans="1:5" s="61" customFormat="1" ht="20.100000000000001" customHeight="1">
      <c r="A14" s="62" t="s">
        <v>122</v>
      </c>
      <c r="B14" s="59">
        <v>4638</v>
      </c>
      <c r="C14" s="59">
        <v>5308</v>
      </c>
      <c r="D14" s="59">
        <f t="shared" si="0"/>
        <v>670</v>
      </c>
      <c r="E14" s="60">
        <f t="shared" si="1"/>
        <v>14.445881845623113</v>
      </c>
    </row>
    <row r="15" spans="1:5" s="61" customFormat="1" ht="20.100000000000001" customHeight="1">
      <c r="A15" s="62" t="s">
        <v>85</v>
      </c>
      <c r="B15" s="59">
        <v>682</v>
      </c>
      <c r="C15" s="59"/>
      <c r="D15" s="59">
        <f t="shared" si="0"/>
        <v>-682</v>
      </c>
      <c r="E15" s="60">
        <f t="shared" si="1"/>
        <v>-100</v>
      </c>
    </row>
    <row r="16" spans="1:5" s="61" customFormat="1" ht="20.100000000000001" customHeight="1">
      <c r="A16" s="62" t="s">
        <v>86</v>
      </c>
      <c r="B16" s="59">
        <v>3675</v>
      </c>
      <c r="C16" s="59">
        <v>2426</v>
      </c>
      <c r="D16" s="59">
        <f t="shared" si="0"/>
        <v>-1249</v>
      </c>
      <c r="E16" s="60">
        <f t="shared" si="1"/>
        <v>-33.986394557823132</v>
      </c>
    </row>
    <row r="17" spans="1:5" s="61" customFormat="1" ht="20.100000000000001" customHeight="1">
      <c r="A17" s="62" t="s">
        <v>109</v>
      </c>
      <c r="B17" s="59">
        <v>6880</v>
      </c>
      <c r="C17" s="59">
        <v>12388</v>
      </c>
      <c r="D17" s="59">
        <f t="shared" si="0"/>
        <v>5508</v>
      </c>
      <c r="E17" s="60">
        <f t="shared" si="1"/>
        <v>80.058139534883722</v>
      </c>
    </row>
    <row r="18" spans="1:5" s="61" customFormat="1" ht="20.100000000000001" customHeight="1">
      <c r="A18" s="62" t="s">
        <v>110</v>
      </c>
      <c r="B18" s="59">
        <v>1156</v>
      </c>
      <c r="C18" s="59">
        <v>513</v>
      </c>
      <c r="D18" s="59">
        <f t="shared" si="0"/>
        <v>-643</v>
      </c>
      <c r="E18" s="60">
        <f t="shared" si="1"/>
        <v>-55.622837370242216</v>
      </c>
    </row>
    <row r="19" spans="1:5" s="61" customFormat="1" ht="20.100000000000001" customHeight="1">
      <c r="A19" s="62" t="s">
        <v>111</v>
      </c>
      <c r="B19" s="59">
        <v>1039</v>
      </c>
      <c r="C19" s="59">
        <v>696</v>
      </c>
      <c r="D19" s="59">
        <f t="shared" si="0"/>
        <v>-343</v>
      </c>
      <c r="E19" s="60">
        <f t="shared" si="1"/>
        <v>-33.012512030798845</v>
      </c>
    </row>
    <row r="20" spans="1:5" s="61" customFormat="1" ht="20.100000000000001" customHeight="1">
      <c r="A20" s="62" t="s">
        <v>112</v>
      </c>
      <c r="B20" s="59">
        <v>119</v>
      </c>
      <c r="C20" s="59">
        <v>107</v>
      </c>
      <c r="D20" s="59">
        <f t="shared" si="0"/>
        <v>-12</v>
      </c>
      <c r="E20" s="60">
        <f t="shared" si="1"/>
        <v>-10.084033613445378</v>
      </c>
    </row>
    <row r="21" spans="1:5" s="61" customFormat="1" ht="20.100000000000001" customHeight="1">
      <c r="A21" s="62" t="s">
        <v>113</v>
      </c>
      <c r="B21" s="59"/>
      <c r="C21" s="59"/>
      <c r="D21" s="59">
        <f t="shared" si="0"/>
        <v>0</v>
      </c>
      <c r="E21" s="60" t="str">
        <f t="shared" si="1"/>
        <v/>
      </c>
    </row>
    <row r="22" spans="1:5" s="61" customFormat="1" ht="20.100000000000001" customHeight="1">
      <c r="A22" s="62" t="s">
        <v>801</v>
      </c>
      <c r="B22" s="59"/>
      <c r="C22" s="59"/>
      <c r="D22" s="59">
        <f t="shared" si="0"/>
        <v>0</v>
      </c>
      <c r="E22" s="60" t="str">
        <f t="shared" si="1"/>
        <v/>
      </c>
    </row>
    <row r="23" spans="1:5" s="61" customFormat="1" ht="20.100000000000001" customHeight="1">
      <c r="A23" s="62" t="s">
        <v>115</v>
      </c>
      <c r="B23" s="59">
        <v>1396</v>
      </c>
      <c r="C23" s="59">
        <v>818</v>
      </c>
      <c r="D23" s="59">
        <f t="shared" si="0"/>
        <v>-578</v>
      </c>
      <c r="E23" s="60">
        <f t="shared" si="1"/>
        <v>-41.404011461318049</v>
      </c>
    </row>
    <row r="24" spans="1:5" s="61" customFormat="1" ht="20.100000000000001" customHeight="1">
      <c r="A24" s="62" t="s">
        <v>116</v>
      </c>
      <c r="B24" s="59">
        <v>2125</v>
      </c>
      <c r="C24" s="59">
        <v>407</v>
      </c>
      <c r="D24" s="59">
        <f t="shared" si="0"/>
        <v>-1718</v>
      </c>
      <c r="E24" s="60">
        <f t="shared" si="1"/>
        <v>-80.847058823529423</v>
      </c>
    </row>
    <row r="25" spans="1:5" s="61" customFormat="1" ht="20.100000000000001" customHeight="1">
      <c r="A25" s="62" t="s">
        <v>118</v>
      </c>
      <c r="B25" s="59">
        <v>5351</v>
      </c>
      <c r="C25" s="59">
        <v>2331</v>
      </c>
      <c r="D25" s="59">
        <f t="shared" si="0"/>
        <v>-3020</v>
      </c>
      <c r="E25" s="60">
        <f t="shared" si="1"/>
        <v>-56.438048962810697</v>
      </c>
    </row>
    <row r="26" spans="1:5" s="61" customFormat="1" ht="20.100000000000001" customHeight="1">
      <c r="A26" s="62" t="s">
        <v>119</v>
      </c>
      <c r="B26" s="59"/>
      <c r="C26" s="59">
        <v>400</v>
      </c>
      <c r="D26" s="59">
        <f t="shared" si="0"/>
        <v>400</v>
      </c>
      <c r="E26" s="60" t="str">
        <f t="shared" si="1"/>
        <v/>
      </c>
    </row>
    <row r="27" spans="1:5" s="61" customFormat="1" ht="20.100000000000001" customHeight="1">
      <c r="A27" s="62" t="s">
        <v>120</v>
      </c>
      <c r="B27" s="59">
        <v>1796</v>
      </c>
      <c r="C27" s="59">
        <v>1671</v>
      </c>
      <c r="D27" s="59">
        <f t="shared" si="0"/>
        <v>-125</v>
      </c>
      <c r="E27" s="60">
        <f t="shared" si="1"/>
        <v>-6.9599109131403116</v>
      </c>
    </row>
    <row r="28" spans="1:5" s="61" customFormat="1" ht="20.100000000000001" customHeight="1">
      <c r="A28" s="62" t="s">
        <v>121</v>
      </c>
      <c r="B28" s="59">
        <v>4</v>
      </c>
      <c r="C28" s="59">
        <v>5</v>
      </c>
      <c r="D28" s="59">
        <f t="shared" si="0"/>
        <v>1</v>
      </c>
      <c r="E28" s="60">
        <f t="shared" si="1"/>
        <v>25</v>
      </c>
    </row>
    <row r="29" spans="1:5" s="61" customFormat="1" ht="20.100000000000001" customHeight="1">
      <c r="A29" s="62" t="s">
        <v>114</v>
      </c>
      <c r="B29" s="59">
        <v>30</v>
      </c>
      <c r="C29" s="59"/>
      <c r="D29" s="59">
        <f t="shared" si="0"/>
        <v>-30</v>
      </c>
      <c r="E29" s="60">
        <f t="shared" si="1"/>
        <v>-100</v>
      </c>
    </row>
    <row r="30" spans="1:5" ht="15.75" customHeight="1"/>
    <row r="31" spans="1:5" ht="15.75" customHeight="1">
      <c r="B31" s="77"/>
      <c r="C31" s="77"/>
    </row>
    <row r="32" spans="1:5" ht="15.75" customHeight="1">
      <c r="B32" s="77"/>
      <c r="C32" s="77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F60"/>
  <sheetViews>
    <sheetView showZeros="0" view="pageBreakPreview" workbookViewId="0">
      <selection activeCell="A12" sqref="A12"/>
    </sheetView>
  </sheetViews>
  <sheetFormatPr defaultColWidth="9" defaultRowHeight="24.75" customHeight="1"/>
  <cols>
    <col min="1" max="1" width="39.59765625" style="1" customWidth="1"/>
    <col min="2" max="2" width="20.59765625" style="1" customWidth="1"/>
    <col min="3" max="3" width="39.59765625" style="1" customWidth="1"/>
    <col min="4" max="4" width="20.59765625" style="1" customWidth="1"/>
    <col min="5" max="16384" width="9" style="1"/>
  </cols>
  <sheetData>
    <row r="1" spans="1:6" s="19" customFormat="1" ht="37.5" customHeight="1">
      <c r="A1" s="180" t="s">
        <v>1270</v>
      </c>
      <c r="B1" s="180"/>
      <c r="C1" s="180"/>
      <c r="D1" s="180"/>
    </row>
    <row r="2" spans="1:6" s="22" customFormat="1" ht="26.25" customHeight="1">
      <c r="A2" s="20"/>
      <c r="B2" s="21"/>
      <c r="D2" s="90" t="s">
        <v>73</v>
      </c>
    </row>
    <row r="3" spans="1:6" s="19" customFormat="1" ht="24" customHeight="1">
      <c r="A3" s="23" t="s">
        <v>784</v>
      </c>
      <c r="B3" s="23" t="s">
        <v>33</v>
      </c>
      <c r="C3" s="23" t="s">
        <v>784</v>
      </c>
      <c r="D3" s="23" t="s">
        <v>33</v>
      </c>
    </row>
    <row r="4" spans="1:6" s="22" customFormat="1" ht="24" customHeight="1">
      <c r="A4" s="30" t="s">
        <v>17</v>
      </c>
      <c r="B4" s="14">
        <f>全收预!C5</f>
        <v>21000</v>
      </c>
      <c r="C4" s="63" t="s">
        <v>18</v>
      </c>
      <c r="D4" s="14">
        <f>全支预!C5</f>
        <v>66138</v>
      </c>
    </row>
    <row r="5" spans="1:6" s="22" customFormat="1" ht="24" customHeight="1">
      <c r="A5" s="30" t="s">
        <v>76</v>
      </c>
      <c r="B5" s="14">
        <f>SUM(B6:B8)</f>
        <v>40501</v>
      </c>
      <c r="C5" s="63" t="s">
        <v>77</v>
      </c>
      <c r="D5" s="14">
        <f>SUM(D6:D7)</f>
        <v>11112</v>
      </c>
    </row>
    <row r="6" spans="1:6" s="22" customFormat="1" ht="24" customHeight="1">
      <c r="A6" s="30" t="s">
        <v>74</v>
      </c>
      <c r="B6" s="14">
        <v>5409</v>
      </c>
      <c r="C6" s="30" t="s">
        <v>78</v>
      </c>
      <c r="D6" s="14">
        <v>7932</v>
      </c>
    </row>
    <row r="7" spans="1:6" s="22" customFormat="1" ht="24" customHeight="1">
      <c r="A7" s="30" t="s">
        <v>75</v>
      </c>
      <c r="B7" s="14">
        <v>35092</v>
      </c>
      <c r="C7" s="30" t="s">
        <v>79</v>
      </c>
      <c r="D7" s="14">
        <v>3180</v>
      </c>
    </row>
    <row r="8" spans="1:6" s="22" customFormat="1" ht="24" customHeight="1">
      <c r="A8" s="36" t="s">
        <v>799</v>
      </c>
      <c r="B8" s="64"/>
      <c r="C8" s="63" t="s">
        <v>80</v>
      </c>
      <c r="D8" s="14"/>
      <c r="F8" s="22" t="s">
        <v>34</v>
      </c>
    </row>
    <row r="9" spans="1:6" s="22" customFormat="1" ht="24" customHeight="1">
      <c r="A9" s="36" t="s">
        <v>123</v>
      </c>
      <c r="B9" s="64"/>
      <c r="C9" s="63" t="s">
        <v>124</v>
      </c>
      <c r="D9" s="14"/>
    </row>
    <row r="10" spans="1:6" s="22" customFormat="1" ht="24" customHeight="1">
      <c r="A10" s="36" t="s">
        <v>125</v>
      </c>
      <c r="B10" s="37"/>
      <c r="C10" s="63" t="s">
        <v>126</v>
      </c>
      <c r="D10" s="14"/>
    </row>
    <row r="11" spans="1:6" s="22" customFormat="1" ht="24" customHeight="1">
      <c r="A11" s="63" t="s">
        <v>82</v>
      </c>
      <c r="B11" s="37">
        <v>15749</v>
      </c>
      <c r="C11" s="63" t="s">
        <v>127</v>
      </c>
      <c r="D11" s="14"/>
    </row>
    <row r="12" spans="1:6" s="19" customFormat="1" ht="24" customHeight="1">
      <c r="A12" s="30" t="s">
        <v>93</v>
      </c>
      <c r="B12" s="14">
        <v>15749</v>
      </c>
      <c r="C12" s="65"/>
      <c r="D12" s="65"/>
    </row>
    <row r="13" spans="1:6" s="19" customFormat="1" ht="24" customHeight="1">
      <c r="A13" s="66" t="s">
        <v>788</v>
      </c>
      <c r="B13" s="94">
        <f>SUM(B4,B5,B9,B10,B11)</f>
        <v>77250</v>
      </c>
      <c r="C13" s="66" t="s">
        <v>789</v>
      </c>
      <c r="D13" s="94">
        <f>SUM(D4,D5,D8,D9,D10,D11)</f>
        <v>77250</v>
      </c>
    </row>
    <row r="14" spans="1:6" s="19" customFormat="1" ht="24" customHeight="1">
      <c r="B14" s="67"/>
    </row>
    <row r="15" spans="1:6" s="19" customFormat="1" ht="24" customHeight="1">
      <c r="B15" s="67"/>
    </row>
    <row r="16" spans="1:6" s="19" customFormat="1" ht="24" customHeight="1">
      <c r="B16" s="67"/>
    </row>
    <row r="17" spans="2:2" s="19" customFormat="1" ht="24" customHeight="1">
      <c r="B17" s="67"/>
    </row>
    <row r="18" spans="2:2" s="19" customFormat="1" ht="24" customHeight="1">
      <c r="B18" s="67"/>
    </row>
    <row r="19" spans="2:2" s="19" customFormat="1" ht="24.75" customHeight="1">
      <c r="B19" s="67"/>
    </row>
    <row r="20" spans="2:2" s="19" customFormat="1" ht="24.75" customHeight="1"/>
    <row r="21" spans="2:2" s="19" customFormat="1" ht="24.75" customHeight="1"/>
    <row r="22" spans="2:2" s="19" customFormat="1" ht="24.75" customHeight="1"/>
    <row r="23" spans="2:2" s="19" customFormat="1" ht="24.75" customHeight="1"/>
    <row r="24" spans="2:2" s="19" customFormat="1" ht="24.75" customHeight="1"/>
    <row r="25" spans="2:2" s="19" customFormat="1" ht="24.75" customHeight="1"/>
    <row r="26" spans="2:2" s="19" customFormat="1" ht="24.75" customHeight="1"/>
    <row r="27" spans="2:2" s="19" customFormat="1" ht="24.75" customHeight="1"/>
    <row r="28" spans="2:2" s="19" customFormat="1" ht="24.75" customHeight="1"/>
    <row r="29" spans="2:2" s="19" customFormat="1" ht="24.75" customHeight="1"/>
    <row r="30" spans="2:2" s="19" customFormat="1" ht="24.75" customHeight="1"/>
    <row r="31" spans="2:2" s="19" customFormat="1" ht="24.75" customHeight="1"/>
    <row r="32" spans="2:2" s="19" customFormat="1" ht="24.75" customHeight="1"/>
    <row r="33" s="19" customFormat="1" ht="24.75" customHeight="1"/>
    <row r="34" s="19" customFormat="1" ht="24.75" customHeight="1"/>
    <row r="35" s="19" customFormat="1" ht="24.75" customHeight="1"/>
    <row r="36" s="19" customFormat="1" ht="24.75" customHeight="1"/>
    <row r="37" s="19" customFormat="1" ht="24.75" customHeight="1"/>
    <row r="38" s="19" customFormat="1" ht="24.75" customHeight="1"/>
    <row r="39" s="19" customFormat="1" ht="24.75" customHeight="1"/>
    <row r="40" s="19" customFormat="1" ht="24.75" customHeight="1"/>
    <row r="41" s="19" customFormat="1" ht="24.75" customHeight="1"/>
    <row r="42" s="19" customFormat="1" ht="24.75" customHeight="1"/>
    <row r="43" s="19" customFormat="1" ht="24.75" customHeight="1"/>
    <row r="44" s="19" customFormat="1" ht="24.75" customHeight="1"/>
    <row r="45" s="19" customFormat="1" ht="24.75" customHeight="1"/>
    <row r="46" s="19" customFormat="1" ht="24.75" customHeight="1"/>
    <row r="47" s="19" customFormat="1" ht="24.75" customHeight="1"/>
    <row r="48" s="19" customFormat="1" ht="24.75" customHeight="1"/>
    <row r="49" s="19" customFormat="1" ht="24.75" customHeight="1"/>
    <row r="50" s="19" customFormat="1" ht="24.75" customHeight="1"/>
    <row r="51" s="19" customFormat="1" ht="24.75" customHeight="1"/>
    <row r="52" s="19" customFormat="1" ht="24.75" customHeight="1"/>
    <row r="53" s="19" customFormat="1" ht="24.75" customHeight="1"/>
    <row r="54" s="19" customFormat="1" ht="24.75" customHeight="1"/>
    <row r="55" s="19" customFormat="1" ht="24.75" customHeight="1"/>
    <row r="56" s="19" customFormat="1" ht="24.75" customHeight="1"/>
    <row r="57" s="19" customFormat="1" ht="24.75" customHeight="1"/>
    <row r="58" s="19" customFormat="1" ht="24.75" customHeight="1"/>
    <row r="59" s="19" customFormat="1" ht="24.75" customHeight="1"/>
    <row r="60" s="19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34" orientation="landscape" r:id="rId1"/>
  <headerFooter alignWithMargins="0">
    <oddFooter>&amp;C—&amp;P—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30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C29" sqref="C29"/>
    </sheetView>
  </sheetViews>
  <sheetFormatPr defaultRowHeight="15.6"/>
  <cols>
    <col min="1" max="1" width="35.8984375" customWidth="1"/>
    <col min="2" max="3" width="19.3984375" customWidth="1"/>
    <col min="4" max="4" width="18.5" customWidth="1"/>
    <col min="5" max="5" width="18.59765625" customWidth="1"/>
    <col min="6" max="6" width="3.5" style="10" customWidth="1"/>
  </cols>
  <sheetData>
    <row r="1" spans="1:6" ht="31.5" customHeight="1">
      <c r="A1" s="186" t="s">
        <v>1271</v>
      </c>
      <c r="B1" s="186"/>
      <c r="C1" s="186"/>
      <c r="D1" s="186"/>
      <c r="E1" s="186"/>
    </row>
    <row r="2" spans="1:6" ht="22.5" customHeight="1">
      <c r="E2" s="4" t="s">
        <v>790</v>
      </c>
    </row>
    <row r="3" spans="1:6" s="22" customFormat="1" ht="24" customHeight="1">
      <c r="A3" s="181" t="s">
        <v>50</v>
      </c>
      <c r="B3" s="181" t="s">
        <v>1266</v>
      </c>
      <c r="C3" s="181" t="s">
        <v>1267</v>
      </c>
      <c r="D3" s="183" t="s">
        <v>1268</v>
      </c>
      <c r="E3" s="183"/>
      <c r="F3" s="25"/>
    </row>
    <row r="4" spans="1:6" s="22" customFormat="1" ht="24" customHeight="1">
      <c r="A4" s="182"/>
      <c r="B4" s="182"/>
      <c r="C4" s="182"/>
      <c r="D4" s="23" t="s">
        <v>51</v>
      </c>
      <c r="E4" s="23" t="s">
        <v>52</v>
      </c>
      <c r="F4" s="25"/>
    </row>
    <row r="5" spans="1:6" s="32" customFormat="1" ht="19.95" customHeight="1">
      <c r="A5" s="83" t="s">
        <v>16</v>
      </c>
      <c r="B5" s="34">
        <f>SUM(B6,B23)</f>
        <v>14884</v>
      </c>
      <c r="C5" s="34">
        <f>SUM(C6,C23)</f>
        <v>17200</v>
      </c>
      <c r="D5" s="34">
        <f>C5-B5</f>
        <v>2316</v>
      </c>
      <c r="E5" s="84">
        <f>IF(B5=0,"",D5/B5*100)</f>
        <v>15.560333243751678</v>
      </c>
      <c r="F5" s="31"/>
    </row>
    <row r="6" spans="1:6" s="32" customFormat="1" ht="19.95" customHeight="1">
      <c r="A6" s="33" t="s">
        <v>786</v>
      </c>
      <c r="B6" s="34">
        <f>SUM(B7:B22)</f>
        <v>11089</v>
      </c>
      <c r="C6" s="34">
        <f>SUM(C7:C22)</f>
        <v>14579</v>
      </c>
      <c r="D6" s="34">
        <f t="shared" ref="D6:D30" si="0">C6-B6</f>
        <v>3490</v>
      </c>
      <c r="E6" s="84">
        <f t="shared" ref="E6:E30" si="1">IF(B6=0,"",D6/B6*100)</f>
        <v>31.472630534764178</v>
      </c>
      <c r="F6" s="31"/>
    </row>
    <row r="7" spans="1:6" s="32" customFormat="1" ht="19.95" customHeight="1">
      <c r="A7" s="33" t="s">
        <v>53</v>
      </c>
      <c r="B7" s="34">
        <v>3263</v>
      </c>
      <c r="C7" s="34">
        <v>5813</v>
      </c>
      <c r="D7" s="34">
        <f t="shared" si="0"/>
        <v>2550</v>
      </c>
      <c r="E7" s="84">
        <f t="shared" si="1"/>
        <v>78.148942690775357</v>
      </c>
      <c r="F7" s="13"/>
    </row>
    <row r="8" spans="1:6" s="32" customFormat="1" ht="19.95" customHeight="1">
      <c r="A8" s="33" t="s">
        <v>54</v>
      </c>
      <c r="B8" s="34"/>
      <c r="C8" s="34"/>
      <c r="D8" s="34">
        <f t="shared" si="0"/>
        <v>0</v>
      </c>
      <c r="E8" s="84" t="str">
        <f t="shared" si="1"/>
        <v/>
      </c>
      <c r="F8" s="13"/>
    </row>
    <row r="9" spans="1:6" s="32" customFormat="1" ht="19.95" customHeight="1">
      <c r="A9" s="33" t="s">
        <v>55</v>
      </c>
      <c r="B9" s="34">
        <v>455</v>
      </c>
      <c r="C9" s="34">
        <v>194</v>
      </c>
      <c r="D9" s="34">
        <f t="shared" si="0"/>
        <v>-261</v>
      </c>
      <c r="E9" s="84">
        <f t="shared" si="1"/>
        <v>-57.362637362637358</v>
      </c>
      <c r="F9" s="13"/>
    </row>
    <row r="10" spans="1:6" s="32" customFormat="1" ht="19.95" customHeight="1">
      <c r="A10" s="33" t="s">
        <v>56</v>
      </c>
      <c r="B10" s="34">
        <v>169</v>
      </c>
      <c r="C10" s="34">
        <v>239</v>
      </c>
      <c r="D10" s="34">
        <f t="shared" si="0"/>
        <v>70</v>
      </c>
      <c r="E10" s="84">
        <f t="shared" si="1"/>
        <v>41.42011834319527</v>
      </c>
      <c r="F10" s="13"/>
    </row>
    <row r="11" spans="1:6" s="32" customFormat="1" ht="19.95" customHeight="1">
      <c r="A11" s="33" t="s">
        <v>57</v>
      </c>
      <c r="B11" s="34"/>
      <c r="C11" s="34"/>
      <c r="D11" s="34">
        <f t="shared" si="0"/>
        <v>0</v>
      </c>
      <c r="E11" s="84" t="str">
        <f t="shared" si="1"/>
        <v/>
      </c>
      <c r="F11" s="13"/>
    </row>
    <row r="12" spans="1:6" s="32" customFormat="1" ht="19.95" customHeight="1">
      <c r="A12" s="33" t="s">
        <v>58</v>
      </c>
      <c r="B12" s="34">
        <v>621</v>
      </c>
      <c r="C12" s="34">
        <v>987</v>
      </c>
      <c r="D12" s="34">
        <f t="shared" si="0"/>
        <v>366</v>
      </c>
      <c r="E12" s="84">
        <f t="shared" si="1"/>
        <v>58.937198067632849</v>
      </c>
      <c r="F12" s="13"/>
    </row>
    <row r="13" spans="1:6" s="32" customFormat="1" ht="19.95" customHeight="1">
      <c r="A13" s="33" t="s">
        <v>59</v>
      </c>
      <c r="B13" s="34">
        <v>1332</v>
      </c>
      <c r="C13" s="34">
        <v>1285</v>
      </c>
      <c r="D13" s="34">
        <f t="shared" si="0"/>
        <v>-47</v>
      </c>
      <c r="E13" s="84">
        <f t="shared" si="1"/>
        <v>-3.5285285285285286</v>
      </c>
      <c r="F13" s="13"/>
    </row>
    <row r="14" spans="1:6" s="32" customFormat="1" ht="19.95" customHeight="1">
      <c r="A14" s="33" t="s">
        <v>87</v>
      </c>
      <c r="B14" s="34">
        <v>224</v>
      </c>
      <c r="C14" s="34">
        <v>168</v>
      </c>
      <c r="D14" s="34">
        <f t="shared" si="0"/>
        <v>-56</v>
      </c>
      <c r="E14" s="84">
        <f t="shared" si="1"/>
        <v>-25</v>
      </c>
      <c r="F14" s="13"/>
    </row>
    <row r="15" spans="1:6" s="32" customFormat="1" ht="19.95" customHeight="1">
      <c r="A15" s="33" t="s">
        <v>60</v>
      </c>
      <c r="B15" s="34">
        <v>2682</v>
      </c>
      <c r="C15" s="34">
        <v>3497</v>
      </c>
      <c r="D15" s="34">
        <f t="shared" si="0"/>
        <v>815</v>
      </c>
      <c r="E15" s="84">
        <f t="shared" si="1"/>
        <v>30.387770320656227</v>
      </c>
      <c r="F15" s="13"/>
    </row>
    <row r="16" spans="1:6" s="32" customFormat="1" ht="19.95" customHeight="1">
      <c r="A16" s="33" t="s">
        <v>88</v>
      </c>
      <c r="B16" s="34">
        <v>470</v>
      </c>
      <c r="C16" s="34">
        <v>562</v>
      </c>
      <c r="D16" s="34">
        <f t="shared" si="0"/>
        <v>92</v>
      </c>
      <c r="E16" s="84">
        <f t="shared" si="1"/>
        <v>19.574468085106382</v>
      </c>
      <c r="F16" s="13"/>
    </row>
    <row r="17" spans="1:8" s="32" customFormat="1" ht="19.95" customHeight="1">
      <c r="A17" s="33" t="s">
        <v>61</v>
      </c>
      <c r="B17" s="34"/>
      <c r="C17" s="34">
        <v>65</v>
      </c>
      <c r="D17" s="34">
        <f t="shared" si="0"/>
        <v>65</v>
      </c>
      <c r="E17" s="84" t="str">
        <f t="shared" si="1"/>
        <v/>
      </c>
      <c r="F17" s="13"/>
    </row>
    <row r="18" spans="1:8" s="32" customFormat="1" ht="19.95" customHeight="1">
      <c r="A18" s="33" t="s">
        <v>89</v>
      </c>
      <c r="B18" s="34">
        <v>430</v>
      </c>
      <c r="C18" s="34"/>
      <c r="D18" s="34">
        <f t="shared" si="0"/>
        <v>-430</v>
      </c>
      <c r="E18" s="84">
        <f t="shared" si="1"/>
        <v>-100</v>
      </c>
      <c r="F18" s="13"/>
    </row>
    <row r="19" spans="1:8" s="32" customFormat="1" ht="19.95" customHeight="1">
      <c r="A19" s="33" t="s">
        <v>90</v>
      </c>
      <c r="B19" s="34">
        <v>1391</v>
      </c>
      <c r="C19" s="34">
        <v>1700</v>
      </c>
      <c r="D19" s="34">
        <f t="shared" si="0"/>
        <v>309</v>
      </c>
      <c r="E19" s="84">
        <f t="shared" si="1"/>
        <v>22.214234363767073</v>
      </c>
      <c r="F19" s="13"/>
    </row>
    <row r="20" spans="1:8" s="32" customFormat="1" ht="19.95" customHeight="1">
      <c r="A20" s="33" t="s">
        <v>91</v>
      </c>
      <c r="B20" s="34">
        <v>45</v>
      </c>
      <c r="C20" s="34">
        <v>50</v>
      </c>
      <c r="D20" s="34">
        <f t="shared" si="0"/>
        <v>5</v>
      </c>
      <c r="E20" s="84">
        <f t="shared" si="1"/>
        <v>11.111111111111111</v>
      </c>
      <c r="F20" s="13"/>
    </row>
    <row r="21" spans="1:8" s="32" customFormat="1" ht="19.95" customHeight="1">
      <c r="A21" s="33" t="s">
        <v>117</v>
      </c>
      <c r="B21" s="34">
        <v>7</v>
      </c>
      <c r="C21" s="34">
        <v>19</v>
      </c>
      <c r="D21" s="34">
        <f t="shared" ref="D21" si="2">C21-B21</f>
        <v>12</v>
      </c>
      <c r="E21" s="84">
        <f t="shared" ref="E21" si="3">IF(B21=0,"",D21/B21*100)</f>
        <v>171.42857142857142</v>
      </c>
      <c r="F21" s="13"/>
    </row>
    <row r="22" spans="1:8" s="32" customFormat="1" ht="19.95" customHeight="1">
      <c r="A22" s="33" t="s">
        <v>802</v>
      </c>
      <c r="B22" s="34"/>
      <c r="C22" s="34"/>
      <c r="D22" s="34">
        <f t="shared" si="0"/>
        <v>0</v>
      </c>
      <c r="E22" s="84" t="str">
        <f t="shared" si="1"/>
        <v/>
      </c>
      <c r="F22" s="13"/>
    </row>
    <row r="23" spans="1:8" s="2" customFormat="1" ht="19.95" customHeight="1">
      <c r="A23" s="33" t="s">
        <v>787</v>
      </c>
      <c r="B23" s="34">
        <f>SUM(B24:B30)</f>
        <v>3795</v>
      </c>
      <c r="C23" s="34">
        <f>SUM(C24:C30)</f>
        <v>2621</v>
      </c>
      <c r="D23" s="34">
        <f t="shared" si="0"/>
        <v>-1174</v>
      </c>
      <c r="E23" s="84">
        <f t="shared" si="1"/>
        <v>-30.93544137022398</v>
      </c>
      <c r="F23" s="35"/>
    </row>
    <row r="24" spans="1:8" s="2" customFormat="1" ht="19.95" customHeight="1">
      <c r="A24" s="33" t="s">
        <v>794</v>
      </c>
      <c r="B24" s="34">
        <v>444</v>
      </c>
      <c r="C24" s="34">
        <v>721</v>
      </c>
      <c r="D24" s="34">
        <f t="shared" si="0"/>
        <v>277</v>
      </c>
      <c r="E24" s="84">
        <f t="shared" si="1"/>
        <v>62.387387387387385</v>
      </c>
      <c r="F24" s="13"/>
    </row>
    <row r="25" spans="1:8" s="2" customFormat="1" ht="19.95" customHeight="1">
      <c r="A25" s="33" t="s">
        <v>62</v>
      </c>
      <c r="B25" s="34">
        <v>413</v>
      </c>
      <c r="C25" s="34">
        <v>540</v>
      </c>
      <c r="D25" s="34">
        <f t="shared" si="0"/>
        <v>127</v>
      </c>
      <c r="E25" s="84">
        <f t="shared" si="1"/>
        <v>30.750605326876514</v>
      </c>
      <c r="F25" s="13"/>
    </row>
    <row r="26" spans="1:8" s="2" customFormat="1" ht="19.95" customHeight="1">
      <c r="A26" s="33" t="s">
        <v>63</v>
      </c>
      <c r="B26" s="34">
        <v>556</v>
      </c>
      <c r="C26" s="34">
        <v>695</v>
      </c>
      <c r="D26" s="34">
        <f t="shared" si="0"/>
        <v>139</v>
      </c>
      <c r="E26" s="84">
        <f t="shared" si="1"/>
        <v>25</v>
      </c>
      <c r="F26" s="13"/>
    </row>
    <row r="27" spans="1:8" s="2" customFormat="1" ht="19.95" customHeight="1">
      <c r="A27" s="33" t="s">
        <v>64</v>
      </c>
      <c r="B27" s="34"/>
      <c r="C27" s="34"/>
      <c r="D27" s="34">
        <f t="shared" si="0"/>
        <v>0</v>
      </c>
      <c r="E27" s="84" t="str">
        <f t="shared" si="1"/>
        <v/>
      </c>
      <c r="F27" s="13"/>
    </row>
    <row r="28" spans="1:8" s="2" customFormat="1" ht="19.95" customHeight="1">
      <c r="A28" s="33" t="s">
        <v>65</v>
      </c>
      <c r="B28" s="34">
        <v>2180</v>
      </c>
      <c r="C28" s="34">
        <v>665</v>
      </c>
      <c r="D28" s="34">
        <f t="shared" si="0"/>
        <v>-1515</v>
      </c>
      <c r="E28" s="84">
        <f t="shared" si="1"/>
        <v>-69.495412844036693</v>
      </c>
      <c r="F28" s="13"/>
    </row>
    <row r="29" spans="1:8" s="26" customFormat="1" ht="19.95" customHeight="1">
      <c r="A29" s="33" t="s">
        <v>96</v>
      </c>
      <c r="B29" s="29">
        <v>202</v>
      </c>
      <c r="C29" s="29"/>
      <c r="D29" s="34">
        <f t="shared" si="0"/>
        <v>-202</v>
      </c>
      <c r="E29" s="84">
        <f t="shared" si="1"/>
        <v>-100</v>
      </c>
      <c r="F29" s="28"/>
      <c r="G29" s="27"/>
      <c r="H29" s="27"/>
    </row>
    <row r="30" spans="1:8" s="26" customFormat="1" ht="19.95" customHeight="1">
      <c r="A30" s="33" t="s">
        <v>97</v>
      </c>
      <c r="B30" s="29"/>
      <c r="C30" s="29"/>
      <c r="D30" s="34">
        <f t="shared" si="0"/>
        <v>0</v>
      </c>
      <c r="E30" s="84" t="str">
        <f t="shared" si="1"/>
        <v/>
      </c>
      <c r="F30" s="28"/>
      <c r="G30" s="27"/>
      <c r="H30" s="27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31496062992125984" bottom="0.15748031496062992" header="0.51181102362204722" footer="7.874015748031496E-2"/>
  <pageSetup paperSize="9" scale="75" firstPageNumber="34" orientation="landscape" useFirstPageNumber="1" r:id="rId1"/>
  <headerFooter alignWithMargins="0"/>
  <rowBreaks count="1" manualBreakCount="1">
    <brk id="30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F1249"/>
  <sheetViews>
    <sheetView showZeros="0" view="pageBreakPreview" zoomScale="115" zoomScaleSheetLayoutView="100" workbookViewId="0">
      <pane xSplit="1" ySplit="5" topLeftCell="B1232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B3" sqref="B3:B4"/>
    </sheetView>
  </sheetViews>
  <sheetFormatPr defaultColWidth="6.8984375" defaultRowHeight="13.2"/>
  <cols>
    <col min="1" max="1" width="26" style="2" customWidth="1"/>
    <col min="2" max="2" width="24.5" style="2" customWidth="1"/>
    <col min="3" max="3" width="19.3984375" style="2" customWidth="1"/>
    <col min="4" max="4" width="24.5" style="2" customWidth="1"/>
    <col min="5" max="5" width="18.3984375" style="2" customWidth="1"/>
    <col min="6" max="6" width="10.5" style="2" customWidth="1"/>
    <col min="7" max="230" width="6.8984375" style="2" customWidth="1"/>
    <col min="231" max="256" width="6.8984375" style="2"/>
    <col min="257" max="257" width="38.09765625" style="2" customWidth="1"/>
    <col min="258" max="258" width="24.5" style="2" customWidth="1"/>
    <col min="259" max="259" width="19.3984375" style="2" customWidth="1"/>
    <col min="260" max="260" width="24.5" style="2" customWidth="1"/>
    <col min="261" max="261" width="18.3984375" style="2" customWidth="1"/>
    <col min="262" max="262" width="9.59765625" style="2" customWidth="1"/>
    <col min="263" max="486" width="6.8984375" style="2" customWidth="1"/>
    <col min="487" max="512" width="6.8984375" style="2"/>
    <col min="513" max="513" width="38.09765625" style="2" customWidth="1"/>
    <col min="514" max="514" width="24.5" style="2" customWidth="1"/>
    <col min="515" max="515" width="19.3984375" style="2" customWidth="1"/>
    <col min="516" max="516" width="24.5" style="2" customWidth="1"/>
    <col min="517" max="517" width="18.3984375" style="2" customWidth="1"/>
    <col min="518" max="518" width="9.59765625" style="2" customWidth="1"/>
    <col min="519" max="742" width="6.8984375" style="2" customWidth="1"/>
    <col min="743" max="768" width="6.8984375" style="2"/>
    <col min="769" max="769" width="38.09765625" style="2" customWidth="1"/>
    <col min="770" max="770" width="24.5" style="2" customWidth="1"/>
    <col min="771" max="771" width="19.3984375" style="2" customWidth="1"/>
    <col min="772" max="772" width="24.5" style="2" customWidth="1"/>
    <col min="773" max="773" width="18.3984375" style="2" customWidth="1"/>
    <col min="774" max="774" width="9.59765625" style="2" customWidth="1"/>
    <col min="775" max="998" width="6.8984375" style="2" customWidth="1"/>
    <col min="999" max="1024" width="6.8984375" style="2"/>
    <col min="1025" max="1025" width="38.09765625" style="2" customWidth="1"/>
    <col min="1026" max="1026" width="24.5" style="2" customWidth="1"/>
    <col min="1027" max="1027" width="19.3984375" style="2" customWidth="1"/>
    <col min="1028" max="1028" width="24.5" style="2" customWidth="1"/>
    <col min="1029" max="1029" width="18.3984375" style="2" customWidth="1"/>
    <col min="1030" max="1030" width="9.59765625" style="2" customWidth="1"/>
    <col min="1031" max="1254" width="6.8984375" style="2" customWidth="1"/>
    <col min="1255" max="1280" width="6.8984375" style="2"/>
    <col min="1281" max="1281" width="38.09765625" style="2" customWidth="1"/>
    <col min="1282" max="1282" width="24.5" style="2" customWidth="1"/>
    <col min="1283" max="1283" width="19.3984375" style="2" customWidth="1"/>
    <col min="1284" max="1284" width="24.5" style="2" customWidth="1"/>
    <col min="1285" max="1285" width="18.3984375" style="2" customWidth="1"/>
    <col min="1286" max="1286" width="9.59765625" style="2" customWidth="1"/>
    <col min="1287" max="1510" width="6.8984375" style="2" customWidth="1"/>
    <col min="1511" max="1536" width="6.8984375" style="2"/>
    <col min="1537" max="1537" width="38.09765625" style="2" customWidth="1"/>
    <col min="1538" max="1538" width="24.5" style="2" customWidth="1"/>
    <col min="1539" max="1539" width="19.3984375" style="2" customWidth="1"/>
    <col min="1540" max="1540" width="24.5" style="2" customWidth="1"/>
    <col min="1541" max="1541" width="18.3984375" style="2" customWidth="1"/>
    <col min="1542" max="1542" width="9.59765625" style="2" customWidth="1"/>
    <col min="1543" max="1766" width="6.8984375" style="2" customWidth="1"/>
    <col min="1767" max="1792" width="6.8984375" style="2"/>
    <col min="1793" max="1793" width="38.09765625" style="2" customWidth="1"/>
    <col min="1794" max="1794" width="24.5" style="2" customWidth="1"/>
    <col min="1795" max="1795" width="19.3984375" style="2" customWidth="1"/>
    <col min="1796" max="1796" width="24.5" style="2" customWidth="1"/>
    <col min="1797" max="1797" width="18.3984375" style="2" customWidth="1"/>
    <col min="1798" max="1798" width="9.59765625" style="2" customWidth="1"/>
    <col min="1799" max="2022" width="6.8984375" style="2" customWidth="1"/>
    <col min="2023" max="2048" width="6.8984375" style="2"/>
    <col min="2049" max="2049" width="38.09765625" style="2" customWidth="1"/>
    <col min="2050" max="2050" width="24.5" style="2" customWidth="1"/>
    <col min="2051" max="2051" width="19.3984375" style="2" customWidth="1"/>
    <col min="2052" max="2052" width="24.5" style="2" customWidth="1"/>
    <col min="2053" max="2053" width="18.3984375" style="2" customWidth="1"/>
    <col min="2054" max="2054" width="9.59765625" style="2" customWidth="1"/>
    <col min="2055" max="2278" width="6.8984375" style="2" customWidth="1"/>
    <col min="2279" max="2304" width="6.8984375" style="2"/>
    <col min="2305" max="2305" width="38.09765625" style="2" customWidth="1"/>
    <col min="2306" max="2306" width="24.5" style="2" customWidth="1"/>
    <col min="2307" max="2307" width="19.3984375" style="2" customWidth="1"/>
    <col min="2308" max="2308" width="24.5" style="2" customWidth="1"/>
    <col min="2309" max="2309" width="18.3984375" style="2" customWidth="1"/>
    <col min="2310" max="2310" width="9.59765625" style="2" customWidth="1"/>
    <col min="2311" max="2534" width="6.8984375" style="2" customWidth="1"/>
    <col min="2535" max="2560" width="6.8984375" style="2"/>
    <col min="2561" max="2561" width="38.09765625" style="2" customWidth="1"/>
    <col min="2562" max="2562" width="24.5" style="2" customWidth="1"/>
    <col min="2563" max="2563" width="19.3984375" style="2" customWidth="1"/>
    <col min="2564" max="2564" width="24.5" style="2" customWidth="1"/>
    <col min="2565" max="2565" width="18.3984375" style="2" customWidth="1"/>
    <col min="2566" max="2566" width="9.59765625" style="2" customWidth="1"/>
    <col min="2567" max="2790" width="6.8984375" style="2" customWidth="1"/>
    <col min="2791" max="2816" width="6.8984375" style="2"/>
    <col min="2817" max="2817" width="38.09765625" style="2" customWidth="1"/>
    <col min="2818" max="2818" width="24.5" style="2" customWidth="1"/>
    <col min="2819" max="2819" width="19.3984375" style="2" customWidth="1"/>
    <col min="2820" max="2820" width="24.5" style="2" customWidth="1"/>
    <col min="2821" max="2821" width="18.3984375" style="2" customWidth="1"/>
    <col min="2822" max="2822" width="9.59765625" style="2" customWidth="1"/>
    <col min="2823" max="3046" width="6.8984375" style="2" customWidth="1"/>
    <col min="3047" max="3072" width="6.8984375" style="2"/>
    <col min="3073" max="3073" width="38.09765625" style="2" customWidth="1"/>
    <col min="3074" max="3074" width="24.5" style="2" customWidth="1"/>
    <col min="3075" max="3075" width="19.3984375" style="2" customWidth="1"/>
    <col min="3076" max="3076" width="24.5" style="2" customWidth="1"/>
    <col min="3077" max="3077" width="18.3984375" style="2" customWidth="1"/>
    <col min="3078" max="3078" width="9.59765625" style="2" customWidth="1"/>
    <col min="3079" max="3302" width="6.8984375" style="2" customWidth="1"/>
    <col min="3303" max="3328" width="6.8984375" style="2"/>
    <col min="3329" max="3329" width="38.09765625" style="2" customWidth="1"/>
    <col min="3330" max="3330" width="24.5" style="2" customWidth="1"/>
    <col min="3331" max="3331" width="19.3984375" style="2" customWidth="1"/>
    <col min="3332" max="3332" width="24.5" style="2" customWidth="1"/>
    <col min="3333" max="3333" width="18.3984375" style="2" customWidth="1"/>
    <col min="3334" max="3334" width="9.59765625" style="2" customWidth="1"/>
    <col min="3335" max="3558" width="6.8984375" style="2" customWidth="1"/>
    <col min="3559" max="3584" width="6.8984375" style="2"/>
    <col min="3585" max="3585" width="38.09765625" style="2" customWidth="1"/>
    <col min="3586" max="3586" width="24.5" style="2" customWidth="1"/>
    <col min="3587" max="3587" width="19.3984375" style="2" customWidth="1"/>
    <col min="3588" max="3588" width="24.5" style="2" customWidth="1"/>
    <col min="3589" max="3589" width="18.3984375" style="2" customWidth="1"/>
    <col min="3590" max="3590" width="9.59765625" style="2" customWidth="1"/>
    <col min="3591" max="3814" width="6.8984375" style="2" customWidth="1"/>
    <col min="3815" max="3840" width="6.8984375" style="2"/>
    <col min="3841" max="3841" width="38.09765625" style="2" customWidth="1"/>
    <col min="3842" max="3842" width="24.5" style="2" customWidth="1"/>
    <col min="3843" max="3843" width="19.3984375" style="2" customWidth="1"/>
    <col min="3844" max="3844" width="24.5" style="2" customWidth="1"/>
    <col min="3845" max="3845" width="18.3984375" style="2" customWidth="1"/>
    <col min="3846" max="3846" width="9.59765625" style="2" customWidth="1"/>
    <col min="3847" max="4070" width="6.8984375" style="2" customWidth="1"/>
    <col min="4071" max="4096" width="6.8984375" style="2"/>
    <col min="4097" max="4097" width="38.09765625" style="2" customWidth="1"/>
    <col min="4098" max="4098" width="24.5" style="2" customWidth="1"/>
    <col min="4099" max="4099" width="19.3984375" style="2" customWidth="1"/>
    <col min="4100" max="4100" width="24.5" style="2" customWidth="1"/>
    <col min="4101" max="4101" width="18.3984375" style="2" customWidth="1"/>
    <col min="4102" max="4102" width="9.59765625" style="2" customWidth="1"/>
    <col min="4103" max="4326" width="6.8984375" style="2" customWidth="1"/>
    <col min="4327" max="4352" width="6.8984375" style="2"/>
    <col min="4353" max="4353" width="38.09765625" style="2" customWidth="1"/>
    <col min="4354" max="4354" width="24.5" style="2" customWidth="1"/>
    <col min="4355" max="4355" width="19.3984375" style="2" customWidth="1"/>
    <col min="4356" max="4356" width="24.5" style="2" customWidth="1"/>
    <col min="4357" max="4357" width="18.3984375" style="2" customWidth="1"/>
    <col min="4358" max="4358" width="9.59765625" style="2" customWidth="1"/>
    <col min="4359" max="4582" width="6.8984375" style="2" customWidth="1"/>
    <col min="4583" max="4608" width="6.8984375" style="2"/>
    <col min="4609" max="4609" width="38.09765625" style="2" customWidth="1"/>
    <col min="4610" max="4610" width="24.5" style="2" customWidth="1"/>
    <col min="4611" max="4611" width="19.3984375" style="2" customWidth="1"/>
    <col min="4612" max="4612" width="24.5" style="2" customWidth="1"/>
    <col min="4613" max="4613" width="18.3984375" style="2" customWidth="1"/>
    <col min="4614" max="4614" width="9.59765625" style="2" customWidth="1"/>
    <col min="4615" max="4838" width="6.8984375" style="2" customWidth="1"/>
    <col min="4839" max="4864" width="6.8984375" style="2"/>
    <col min="4865" max="4865" width="38.09765625" style="2" customWidth="1"/>
    <col min="4866" max="4866" width="24.5" style="2" customWidth="1"/>
    <col min="4867" max="4867" width="19.3984375" style="2" customWidth="1"/>
    <col min="4868" max="4868" width="24.5" style="2" customWidth="1"/>
    <col min="4869" max="4869" width="18.3984375" style="2" customWidth="1"/>
    <col min="4870" max="4870" width="9.59765625" style="2" customWidth="1"/>
    <col min="4871" max="5094" width="6.8984375" style="2" customWidth="1"/>
    <col min="5095" max="5120" width="6.8984375" style="2"/>
    <col min="5121" max="5121" width="38.09765625" style="2" customWidth="1"/>
    <col min="5122" max="5122" width="24.5" style="2" customWidth="1"/>
    <col min="5123" max="5123" width="19.3984375" style="2" customWidth="1"/>
    <col min="5124" max="5124" width="24.5" style="2" customWidth="1"/>
    <col min="5125" max="5125" width="18.3984375" style="2" customWidth="1"/>
    <col min="5126" max="5126" width="9.59765625" style="2" customWidth="1"/>
    <col min="5127" max="5350" width="6.8984375" style="2" customWidth="1"/>
    <col min="5351" max="5376" width="6.8984375" style="2"/>
    <col min="5377" max="5377" width="38.09765625" style="2" customWidth="1"/>
    <col min="5378" max="5378" width="24.5" style="2" customWidth="1"/>
    <col min="5379" max="5379" width="19.3984375" style="2" customWidth="1"/>
    <col min="5380" max="5380" width="24.5" style="2" customWidth="1"/>
    <col min="5381" max="5381" width="18.3984375" style="2" customWidth="1"/>
    <col min="5382" max="5382" width="9.59765625" style="2" customWidth="1"/>
    <col min="5383" max="5606" width="6.8984375" style="2" customWidth="1"/>
    <col min="5607" max="5632" width="6.8984375" style="2"/>
    <col min="5633" max="5633" width="38.09765625" style="2" customWidth="1"/>
    <col min="5634" max="5634" width="24.5" style="2" customWidth="1"/>
    <col min="5635" max="5635" width="19.3984375" style="2" customWidth="1"/>
    <col min="5636" max="5636" width="24.5" style="2" customWidth="1"/>
    <col min="5637" max="5637" width="18.3984375" style="2" customWidth="1"/>
    <col min="5638" max="5638" width="9.59765625" style="2" customWidth="1"/>
    <col min="5639" max="5862" width="6.8984375" style="2" customWidth="1"/>
    <col min="5863" max="5888" width="6.8984375" style="2"/>
    <col min="5889" max="5889" width="38.09765625" style="2" customWidth="1"/>
    <col min="5890" max="5890" width="24.5" style="2" customWidth="1"/>
    <col min="5891" max="5891" width="19.3984375" style="2" customWidth="1"/>
    <col min="5892" max="5892" width="24.5" style="2" customWidth="1"/>
    <col min="5893" max="5893" width="18.3984375" style="2" customWidth="1"/>
    <col min="5894" max="5894" width="9.59765625" style="2" customWidth="1"/>
    <col min="5895" max="6118" width="6.8984375" style="2" customWidth="1"/>
    <col min="6119" max="6144" width="6.8984375" style="2"/>
    <col min="6145" max="6145" width="38.09765625" style="2" customWidth="1"/>
    <col min="6146" max="6146" width="24.5" style="2" customWidth="1"/>
    <col min="6147" max="6147" width="19.3984375" style="2" customWidth="1"/>
    <col min="6148" max="6148" width="24.5" style="2" customWidth="1"/>
    <col min="6149" max="6149" width="18.3984375" style="2" customWidth="1"/>
    <col min="6150" max="6150" width="9.59765625" style="2" customWidth="1"/>
    <col min="6151" max="6374" width="6.8984375" style="2" customWidth="1"/>
    <col min="6375" max="6400" width="6.8984375" style="2"/>
    <col min="6401" max="6401" width="38.09765625" style="2" customWidth="1"/>
    <col min="6402" max="6402" width="24.5" style="2" customWidth="1"/>
    <col min="6403" max="6403" width="19.3984375" style="2" customWidth="1"/>
    <col min="6404" max="6404" width="24.5" style="2" customWidth="1"/>
    <col min="6405" max="6405" width="18.3984375" style="2" customWidth="1"/>
    <col min="6406" max="6406" width="9.59765625" style="2" customWidth="1"/>
    <col min="6407" max="6630" width="6.8984375" style="2" customWidth="1"/>
    <col min="6631" max="6656" width="6.8984375" style="2"/>
    <col min="6657" max="6657" width="38.09765625" style="2" customWidth="1"/>
    <col min="6658" max="6658" width="24.5" style="2" customWidth="1"/>
    <col min="6659" max="6659" width="19.3984375" style="2" customWidth="1"/>
    <col min="6660" max="6660" width="24.5" style="2" customWidth="1"/>
    <col min="6661" max="6661" width="18.3984375" style="2" customWidth="1"/>
    <col min="6662" max="6662" width="9.59765625" style="2" customWidth="1"/>
    <col min="6663" max="6886" width="6.8984375" style="2" customWidth="1"/>
    <col min="6887" max="6912" width="6.8984375" style="2"/>
    <col min="6913" max="6913" width="38.09765625" style="2" customWidth="1"/>
    <col min="6914" max="6914" width="24.5" style="2" customWidth="1"/>
    <col min="6915" max="6915" width="19.3984375" style="2" customWidth="1"/>
    <col min="6916" max="6916" width="24.5" style="2" customWidth="1"/>
    <col min="6917" max="6917" width="18.3984375" style="2" customWidth="1"/>
    <col min="6918" max="6918" width="9.59765625" style="2" customWidth="1"/>
    <col min="6919" max="7142" width="6.8984375" style="2" customWidth="1"/>
    <col min="7143" max="7168" width="6.8984375" style="2"/>
    <col min="7169" max="7169" width="38.09765625" style="2" customWidth="1"/>
    <col min="7170" max="7170" width="24.5" style="2" customWidth="1"/>
    <col min="7171" max="7171" width="19.3984375" style="2" customWidth="1"/>
    <col min="7172" max="7172" width="24.5" style="2" customWidth="1"/>
    <col min="7173" max="7173" width="18.3984375" style="2" customWidth="1"/>
    <col min="7174" max="7174" width="9.59765625" style="2" customWidth="1"/>
    <col min="7175" max="7398" width="6.8984375" style="2" customWidth="1"/>
    <col min="7399" max="7424" width="6.8984375" style="2"/>
    <col min="7425" max="7425" width="38.09765625" style="2" customWidth="1"/>
    <col min="7426" max="7426" width="24.5" style="2" customWidth="1"/>
    <col min="7427" max="7427" width="19.3984375" style="2" customWidth="1"/>
    <col min="7428" max="7428" width="24.5" style="2" customWidth="1"/>
    <col min="7429" max="7429" width="18.3984375" style="2" customWidth="1"/>
    <col min="7430" max="7430" width="9.59765625" style="2" customWidth="1"/>
    <col min="7431" max="7654" width="6.8984375" style="2" customWidth="1"/>
    <col min="7655" max="7680" width="6.8984375" style="2"/>
    <col min="7681" max="7681" width="38.09765625" style="2" customWidth="1"/>
    <col min="7682" max="7682" width="24.5" style="2" customWidth="1"/>
    <col min="7683" max="7683" width="19.3984375" style="2" customWidth="1"/>
    <col min="7684" max="7684" width="24.5" style="2" customWidth="1"/>
    <col min="7685" max="7685" width="18.3984375" style="2" customWidth="1"/>
    <col min="7686" max="7686" width="9.59765625" style="2" customWidth="1"/>
    <col min="7687" max="7910" width="6.8984375" style="2" customWidth="1"/>
    <col min="7911" max="7936" width="6.8984375" style="2"/>
    <col min="7937" max="7937" width="38.09765625" style="2" customWidth="1"/>
    <col min="7938" max="7938" width="24.5" style="2" customWidth="1"/>
    <col min="7939" max="7939" width="19.3984375" style="2" customWidth="1"/>
    <col min="7940" max="7940" width="24.5" style="2" customWidth="1"/>
    <col min="7941" max="7941" width="18.3984375" style="2" customWidth="1"/>
    <col min="7942" max="7942" width="9.59765625" style="2" customWidth="1"/>
    <col min="7943" max="8166" width="6.8984375" style="2" customWidth="1"/>
    <col min="8167" max="8192" width="6.8984375" style="2"/>
    <col min="8193" max="8193" width="38.09765625" style="2" customWidth="1"/>
    <col min="8194" max="8194" width="24.5" style="2" customWidth="1"/>
    <col min="8195" max="8195" width="19.3984375" style="2" customWidth="1"/>
    <col min="8196" max="8196" width="24.5" style="2" customWidth="1"/>
    <col min="8197" max="8197" width="18.3984375" style="2" customWidth="1"/>
    <col min="8198" max="8198" width="9.59765625" style="2" customWidth="1"/>
    <col min="8199" max="8422" width="6.8984375" style="2" customWidth="1"/>
    <col min="8423" max="8448" width="6.8984375" style="2"/>
    <col min="8449" max="8449" width="38.09765625" style="2" customWidth="1"/>
    <col min="8450" max="8450" width="24.5" style="2" customWidth="1"/>
    <col min="8451" max="8451" width="19.3984375" style="2" customWidth="1"/>
    <col min="8452" max="8452" width="24.5" style="2" customWidth="1"/>
    <col min="8453" max="8453" width="18.3984375" style="2" customWidth="1"/>
    <col min="8454" max="8454" width="9.59765625" style="2" customWidth="1"/>
    <col min="8455" max="8678" width="6.8984375" style="2" customWidth="1"/>
    <col min="8679" max="8704" width="6.8984375" style="2"/>
    <col min="8705" max="8705" width="38.09765625" style="2" customWidth="1"/>
    <col min="8706" max="8706" width="24.5" style="2" customWidth="1"/>
    <col min="8707" max="8707" width="19.3984375" style="2" customWidth="1"/>
    <col min="8708" max="8708" width="24.5" style="2" customWidth="1"/>
    <col min="8709" max="8709" width="18.3984375" style="2" customWidth="1"/>
    <col min="8710" max="8710" width="9.59765625" style="2" customWidth="1"/>
    <col min="8711" max="8934" width="6.8984375" style="2" customWidth="1"/>
    <col min="8935" max="8960" width="6.8984375" style="2"/>
    <col min="8961" max="8961" width="38.09765625" style="2" customWidth="1"/>
    <col min="8962" max="8962" width="24.5" style="2" customWidth="1"/>
    <col min="8963" max="8963" width="19.3984375" style="2" customWidth="1"/>
    <col min="8964" max="8964" width="24.5" style="2" customWidth="1"/>
    <col min="8965" max="8965" width="18.3984375" style="2" customWidth="1"/>
    <col min="8966" max="8966" width="9.59765625" style="2" customWidth="1"/>
    <col min="8967" max="9190" width="6.8984375" style="2" customWidth="1"/>
    <col min="9191" max="9216" width="6.8984375" style="2"/>
    <col min="9217" max="9217" width="38.09765625" style="2" customWidth="1"/>
    <col min="9218" max="9218" width="24.5" style="2" customWidth="1"/>
    <col min="9219" max="9219" width="19.3984375" style="2" customWidth="1"/>
    <col min="9220" max="9220" width="24.5" style="2" customWidth="1"/>
    <col min="9221" max="9221" width="18.3984375" style="2" customWidth="1"/>
    <col min="9222" max="9222" width="9.59765625" style="2" customWidth="1"/>
    <col min="9223" max="9446" width="6.8984375" style="2" customWidth="1"/>
    <col min="9447" max="9472" width="6.8984375" style="2"/>
    <col min="9473" max="9473" width="38.09765625" style="2" customWidth="1"/>
    <col min="9474" max="9474" width="24.5" style="2" customWidth="1"/>
    <col min="9475" max="9475" width="19.3984375" style="2" customWidth="1"/>
    <col min="9476" max="9476" width="24.5" style="2" customWidth="1"/>
    <col min="9477" max="9477" width="18.3984375" style="2" customWidth="1"/>
    <col min="9478" max="9478" width="9.59765625" style="2" customWidth="1"/>
    <col min="9479" max="9702" width="6.8984375" style="2" customWidth="1"/>
    <col min="9703" max="9728" width="6.8984375" style="2"/>
    <col min="9729" max="9729" width="38.09765625" style="2" customWidth="1"/>
    <col min="9730" max="9730" width="24.5" style="2" customWidth="1"/>
    <col min="9731" max="9731" width="19.3984375" style="2" customWidth="1"/>
    <col min="9732" max="9732" width="24.5" style="2" customWidth="1"/>
    <col min="9733" max="9733" width="18.3984375" style="2" customWidth="1"/>
    <col min="9734" max="9734" width="9.59765625" style="2" customWidth="1"/>
    <col min="9735" max="9958" width="6.8984375" style="2" customWidth="1"/>
    <col min="9959" max="9984" width="6.8984375" style="2"/>
    <col min="9985" max="9985" width="38.09765625" style="2" customWidth="1"/>
    <col min="9986" max="9986" width="24.5" style="2" customWidth="1"/>
    <col min="9987" max="9987" width="19.3984375" style="2" customWidth="1"/>
    <col min="9988" max="9988" width="24.5" style="2" customWidth="1"/>
    <col min="9989" max="9989" width="18.3984375" style="2" customWidth="1"/>
    <col min="9990" max="9990" width="9.59765625" style="2" customWidth="1"/>
    <col min="9991" max="10214" width="6.8984375" style="2" customWidth="1"/>
    <col min="10215" max="10240" width="6.8984375" style="2"/>
    <col min="10241" max="10241" width="38.09765625" style="2" customWidth="1"/>
    <col min="10242" max="10242" width="24.5" style="2" customWidth="1"/>
    <col min="10243" max="10243" width="19.3984375" style="2" customWidth="1"/>
    <col min="10244" max="10244" width="24.5" style="2" customWidth="1"/>
    <col min="10245" max="10245" width="18.3984375" style="2" customWidth="1"/>
    <col min="10246" max="10246" width="9.59765625" style="2" customWidth="1"/>
    <col min="10247" max="10470" width="6.8984375" style="2" customWidth="1"/>
    <col min="10471" max="10496" width="6.8984375" style="2"/>
    <col min="10497" max="10497" width="38.09765625" style="2" customWidth="1"/>
    <col min="10498" max="10498" width="24.5" style="2" customWidth="1"/>
    <col min="10499" max="10499" width="19.3984375" style="2" customWidth="1"/>
    <col min="10500" max="10500" width="24.5" style="2" customWidth="1"/>
    <col min="10501" max="10501" width="18.3984375" style="2" customWidth="1"/>
    <col min="10502" max="10502" width="9.59765625" style="2" customWidth="1"/>
    <col min="10503" max="10726" width="6.8984375" style="2" customWidth="1"/>
    <col min="10727" max="10752" width="6.8984375" style="2"/>
    <col min="10753" max="10753" width="38.09765625" style="2" customWidth="1"/>
    <col min="10754" max="10754" width="24.5" style="2" customWidth="1"/>
    <col min="10755" max="10755" width="19.3984375" style="2" customWidth="1"/>
    <col min="10756" max="10756" width="24.5" style="2" customWidth="1"/>
    <col min="10757" max="10757" width="18.3984375" style="2" customWidth="1"/>
    <col min="10758" max="10758" width="9.59765625" style="2" customWidth="1"/>
    <col min="10759" max="10982" width="6.8984375" style="2" customWidth="1"/>
    <col min="10983" max="11008" width="6.8984375" style="2"/>
    <col min="11009" max="11009" width="38.09765625" style="2" customWidth="1"/>
    <col min="11010" max="11010" width="24.5" style="2" customWidth="1"/>
    <col min="11011" max="11011" width="19.3984375" style="2" customWidth="1"/>
    <col min="11012" max="11012" width="24.5" style="2" customWidth="1"/>
    <col min="11013" max="11013" width="18.3984375" style="2" customWidth="1"/>
    <col min="11014" max="11014" width="9.59765625" style="2" customWidth="1"/>
    <col min="11015" max="11238" width="6.8984375" style="2" customWidth="1"/>
    <col min="11239" max="11264" width="6.8984375" style="2"/>
    <col min="11265" max="11265" width="38.09765625" style="2" customWidth="1"/>
    <col min="11266" max="11266" width="24.5" style="2" customWidth="1"/>
    <col min="11267" max="11267" width="19.3984375" style="2" customWidth="1"/>
    <col min="11268" max="11268" width="24.5" style="2" customWidth="1"/>
    <col min="11269" max="11269" width="18.3984375" style="2" customWidth="1"/>
    <col min="11270" max="11270" width="9.59765625" style="2" customWidth="1"/>
    <col min="11271" max="11494" width="6.8984375" style="2" customWidth="1"/>
    <col min="11495" max="11520" width="6.8984375" style="2"/>
    <col min="11521" max="11521" width="38.09765625" style="2" customWidth="1"/>
    <col min="11522" max="11522" width="24.5" style="2" customWidth="1"/>
    <col min="11523" max="11523" width="19.3984375" style="2" customWidth="1"/>
    <col min="11524" max="11524" width="24.5" style="2" customWidth="1"/>
    <col min="11525" max="11525" width="18.3984375" style="2" customWidth="1"/>
    <col min="11526" max="11526" width="9.59765625" style="2" customWidth="1"/>
    <col min="11527" max="11750" width="6.8984375" style="2" customWidth="1"/>
    <col min="11751" max="11776" width="6.8984375" style="2"/>
    <col min="11777" max="11777" width="38.09765625" style="2" customWidth="1"/>
    <col min="11778" max="11778" width="24.5" style="2" customWidth="1"/>
    <col min="11779" max="11779" width="19.3984375" style="2" customWidth="1"/>
    <col min="11780" max="11780" width="24.5" style="2" customWidth="1"/>
    <col min="11781" max="11781" width="18.3984375" style="2" customWidth="1"/>
    <col min="11782" max="11782" width="9.59765625" style="2" customWidth="1"/>
    <col min="11783" max="12006" width="6.8984375" style="2" customWidth="1"/>
    <col min="12007" max="12032" width="6.8984375" style="2"/>
    <col min="12033" max="12033" width="38.09765625" style="2" customWidth="1"/>
    <col min="12034" max="12034" width="24.5" style="2" customWidth="1"/>
    <col min="12035" max="12035" width="19.3984375" style="2" customWidth="1"/>
    <col min="12036" max="12036" width="24.5" style="2" customWidth="1"/>
    <col min="12037" max="12037" width="18.3984375" style="2" customWidth="1"/>
    <col min="12038" max="12038" width="9.59765625" style="2" customWidth="1"/>
    <col min="12039" max="12262" width="6.8984375" style="2" customWidth="1"/>
    <col min="12263" max="12288" width="6.8984375" style="2"/>
    <col min="12289" max="12289" width="38.09765625" style="2" customWidth="1"/>
    <col min="12290" max="12290" width="24.5" style="2" customWidth="1"/>
    <col min="12291" max="12291" width="19.3984375" style="2" customWidth="1"/>
    <col min="12292" max="12292" width="24.5" style="2" customWidth="1"/>
    <col min="12293" max="12293" width="18.3984375" style="2" customWidth="1"/>
    <col min="12294" max="12294" width="9.59765625" style="2" customWidth="1"/>
    <col min="12295" max="12518" width="6.8984375" style="2" customWidth="1"/>
    <col min="12519" max="12544" width="6.8984375" style="2"/>
    <col min="12545" max="12545" width="38.09765625" style="2" customWidth="1"/>
    <col min="12546" max="12546" width="24.5" style="2" customWidth="1"/>
    <col min="12547" max="12547" width="19.3984375" style="2" customWidth="1"/>
    <col min="12548" max="12548" width="24.5" style="2" customWidth="1"/>
    <col min="12549" max="12549" width="18.3984375" style="2" customWidth="1"/>
    <col min="12550" max="12550" width="9.59765625" style="2" customWidth="1"/>
    <col min="12551" max="12774" width="6.8984375" style="2" customWidth="1"/>
    <col min="12775" max="12800" width="6.8984375" style="2"/>
    <col min="12801" max="12801" width="38.09765625" style="2" customWidth="1"/>
    <col min="12802" max="12802" width="24.5" style="2" customWidth="1"/>
    <col min="12803" max="12803" width="19.3984375" style="2" customWidth="1"/>
    <col min="12804" max="12804" width="24.5" style="2" customWidth="1"/>
    <col min="12805" max="12805" width="18.3984375" style="2" customWidth="1"/>
    <col min="12806" max="12806" width="9.59765625" style="2" customWidth="1"/>
    <col min="12807" max="13030" width="6.8984375" style="2" customWidth="1"/>
    <col min="13031" max="13056" width="6.8984375" style="2"/>
    <col min="13057" max="13057" width="38.09765625" style="2" customWidth="1"/>
    <col min="13058" max="13058" width="24.5" style="2" customWidth="1"/>
    <col min="13059" max="13059" width="19.3984375" style="2" customWidth="1"/>
    <col min="13060" max="13060" width="24.5" style="2" customWidth="1"/>
    <col min="13061" max="13061" width="18.3984375" style="2" customWidth="1"/>
    <col min="13062" max="13062" width="9.59765625" style="2" customWidth="1"/>
    <col min="13063" max="13286" width="6.8984375" style="2" customWidth="1"/>
    <col min="13287" max="13312" width="6.8984375" style="2"/>
    <col min="13313" max="13313" width="38.09765625" style="2" customWidth="1"/>
    <col min="13314" max="13314" width="24.5" style="2" customWidth="1"/>
    <col min="13315" max="13315" width="19.3984375" style="2" customWidth="1"/>
    <col min="13316" max="13316" width="24.5" style="2" customWidth="1"/>
    <col min="13317" max="13317" width="18.3984375" style="2" customWidth="1"/>
    <col min="13318" max="13318" width="9.59765625" style="2" customWidth="1"/>
    <col min="13319" max="13542" width="6.8984375" style="2" customWidth="1"/>
    <col min="13543" max="13568" width="6.8984375" style="2"/>
    <col min="13569" max="13569" width="38.09765625" style="2" customWidth="1"/>
    <col min="13570" max="13570" width="24.5" style="2" customWidth="1"/>
    <col min="13571" max="13571" width="19.3984375" style="2" customWidth="1"/>
    <col min="13572" max="13572" width="24.5" style="2" customWidth="1"/>
    <col min="13573" max="13573" width="18.3984375" style="2" customWidth="1"/>
    <col min="13574" max="13574" width="9.59765625" style="2" customWidth="1"/>
    <col min="13575" max="13798" width="6.8984375" style="2" customWidth="1"/>
    <col min="13799" max="13824" width="6.8984375" style="2"/>
    <col min="13825" max="13825" width="38.09765625" style="2" customWidth="1"/>
    <col min="13826" max="13826" width="24.5" style="2" customWidth="1"/>
    <col min="13827" max="13827" width="19.3984375" style="2" customWidth="1"/>
    <col min="13828" max="13828" width="24.5" style="2" customWidth="1"/>
    <col min="13829" max="13829" width="18.3984375" style="2" customWidth="1"/>
    <col min="13830" max="13830" width="9.59765625" style="2" customWidth="1"/>
    <col min="13831" max="14054" width="6.8984375" style="2" customWidth="1"/>
    <col min="14055" max="14080" width="6.8984375" style="2"/>
    <col min="14081" max="14081" width="38.09765625" style="2" customWidth="1"/>
    <col min="14082" max="14082" width="24.5" style="2" customWidth="1"/>
    <col min="14083" max="14083" width="19.3984375" style="2" customWidth="1"/>
    <col min="14084" max="14084" width="24.5" style="2" customWidth="1"/>
    <col min="14085" max="14085" width="18.3984375" style="2" customWidth="1"/>
    <col min="14086" max="14086" width="9.59765625" style="2" customWidth="1"/>
    <col min="14087" max="14310" width="6.8984375" style="2" customWidth="1"/>
    <col min="14311" max="14336" width="6.8984375" style="2"/>
    <col min="14337" max="14337" width="38.09765625" style="2" customWidth="1"/>
    <col min="14338" max="14338" width="24.5" style="2" customWidth="1"/>
    <col min="14339" max="14339" width="19.3984375" style="2" customWidth="1"/>
    <col min="14340" max="14340" width="24.5" style="2" customWidth="1"/>
    <col min="14341" max="14341" width="18.3984375" style="2" customWidth="1"/>
    <col min="14342" max="14342" width="9.59765625" style="2" customWidth="1"/>
    <col min="14343" max="14566" width="6.8984375" style="2" customWidth="1"/>
    <col min="14567" max="14592" width="6.8984375" style="2"/>
    <col min="14593" max="14593" width="38.09765625" style="2" customWidth="1"/>
    <col min="14594" max="14594" width="24.5" style="2" customWidth="1"/>
    <col min="14595" max="14595" width="19.3984375" style="2" customWidth="1"/>
    <col min="14596" max="14596" width="24.5" style="2" customWidth="1"/>
    <col min="14597" max="14597" width="18.3984375" style="2" customWidth="1"/>
    <col min="14598" max="14598" width="9.59765625" style="2" customWidth="1"/>
    <col min="14599" max="14822" width="6.8984375" style="2" customWidth="1"/>
    <col min="14823" max="14848" width="6.8984375" style="2"/>
    <col min="14849" max="14849" width="38.09765625" style="2" customWidth="1"/>
    <col min="14850" max="14850" width="24.5" style="2" customWidth="1"/>
    <col min="14851" max="14851" width="19.3984375" style="2" customWidth="1"/>
    <col min="14852" max="14852" width="24.5" style="2" customWidth="1"/>
    <col min="14853" max="14853" width="18.3984375" style="2" customWidth="1"/>
    <col min="14854" max="14854" width="9.59765625" style="2" customWidth="1"/>
    <col min="14855" max="15078" width="6.8984375" style="2" customWidth="1"/>
    <col min="15079" max="15104" width="6.8984375" style="2"/>
    <col min="15105" max="15105" width="38.09765625" style="2" customWidth="1"/>
    <col min="15106" max="15106" width="24.5" style="2" customWidth="1"/>
    <col min="15107" max="15107" width="19.3984375" style="2" customWidth="1"/>
    <col min="15108" max="15108" width="24.5" style="2" customWidth="1"/>
    <col min="15109" max="15109" width="18.3984375" style="2" customWidth="1"/>
    <col min="15110" max="15110" width="9.59765625" style="2" customWidth="1"/>
    <col min="15111" max="15334" width="6.8984375" style="2" customWidth="1"/>
    <col min="15335" max="15360" width="6.8984375" style="2"/>
    <col min="15361" max="15361" width="38.09765625" style="2" customWidth="1"/>
    <col min="15362" max="15362" width="24.5" style="2" customWidth="1"/>
    <col min="15363" max="15363" width="19.3984375" style="2" customWidth="1"/>
    <col min="15364" max="15364" width="24.5" style="2" customWidth="1"/>
    <col min="15365" max="15365" width="18.3984375" style="2" customWidth="1"/>
    <col min="15366" max="15366" width="9.59765625" style="2" customWidth="1"/>
    <col min="15367" max="15590" width="6.8984375" style="2" customWidth="1"/>
    <col min="15591" max="15616" width="6.8984375" style="2"/>
    <col min="15617" max="15617" width="38.09765625" style="2" customWidth="1"/>
    <col min="15618" max="15618" width="24.5" style="2" customWidth="1"/>
    <col min="15619" max="15619" width="19.3984375" style="2" customWidth="1"/>
    <col min="15620" max="15620" width="24.5" style="2" customWidth="1"/>
    <col min="15621" max="15621" width="18.3984375" style="2" customWidth="1"/>
    <col min="15622" max="15622" width="9.59765625" style="2" customWidth="1"/>
    <col min="15623" max="15846" width="6.8984375" style="2" customWidth="1"/>
    <col min="15847" max="15872" width="6.8984375" style="2"/>
    <col min="15873" max="15873" width="38.09765625" style="2" customWidth="1"/>
    <col min="15874" max="15874" width="24.5" style="2" customWidth="1"/>
    <col min="15875" max="15875" width="19.3984375" style="2" customWidth="1"/>
    <col min="15876" max="15876" width="24.5" style="2" customWidth="1"/>
    <col min="15877" max="15877" width="18.3984375" style="2" customWidth="1"/>
    <col min="15878" max="15878" width="9.59765625" style="2" customWidth="1"/>
    <col min="15879" max="16102" width="6.8984375" style="2" customWidth="1"/>
    <col min="16103" max="16128" width="6.8984375" style="2"/>
    <col min="16129" max="16129" width="38.09765625" style="2" customWidth="1"/>
    <col min="16130" max="16130" width="24.5" style="2" customWidth="1"/>
    <col min="16131" max="16131" width="19.3984375" style="2" customWidth="1"/>
    <col min="16132" max="16132" width="24.5" style="2" customWidth="1"/>
    <col min="16133" max="16133" width="18.3984375" style="2" customWidth="1"/>
    <col min="16134" max="16134" width="9.59765625" style="2" customWidth="1"/>
    <col min="16135" max="16358" width="6.8984375" style="2" customWidth="1"/>
    <col min="16359" max="16384" width="6.8984375" style="2"/>
  </cols>
  <sheetData>
    <row r="1" spans="1:6" ht="22.2" customHeight="1">
      <c r="A1" s="180" t="s">
        <v>1272</v>
      </c>
      <c r="B1" s="180"/>
      <c r="C1" s="180"/>
      <c r="D1" s="180"/>
      <c r="E1" s="180"/>
    </row>
    <row r="2" spans="1:6" ht="12.6" customHeight="1">
      <c r="A2" s="87"/>
      <c r="B2" s="13"/>
      <c r="C2" s="13"/>
      <c r="D2" s="12"/>
      <c r="E2" s="86" t="s">
        <v>827</v>
      </c>
    </row>
    <row r="3" spans="1:6" s="24" customFormat="1" ht="13.2" customHeight="1">
      <c r="A3" s="187" t="s">
        <v>828</v>
      </c>
      <c r="B3" s="188" t="s">
        <v>1273</v>
      </c>
      <c r="C3" s="188" t="s">
        <v>1274</v>
      </c>
      <c r="D3" s="188" t="s">
        <v>1275</v>
      </c>
      <c r="E3" s="188"/>
    </row>
    <row r="4" spans="1:6" s="24" customFormat="1" ht="12.6" customHeight="1">
      <c r="A4" s="187"/>
      <c r="B4" s="188"/>
      <c r="C4" s="188"/>
      <c r="D4" s="110" t="s">
        <v>785</v>
      </c>
      <c r="E4" s="111" t="s">
        <v>829</v>
      </c>
    </row>
    <row r="5" spans="1:6" s="11" customFormat="1" ht="13.2" customHeight="1">
      <c r="A5" s="114" t="s">
        <v>830</v>
      </c>
      <c r="B5" s="115">
        <f>SUM(B6,B235,B239,B249,B339,B390,B446,B503,B629,B700,B772,B791,B898,B956,B1020,B1040,B1070,B1080,B1124,B1144,B1188,B1236,B1237,B1240,B1246)</f>
        <v>64407</v>
      </c>
      <c r="C5" s="171">
        <f>SUM(C6,C235,C239,C249,C339,C390,C446,C503,C629,C700,C772,C791,C898,C956,C1020,C1040,C1070,C1080,C1124,C1144,C1188,C1236,C1237,C1240,C1246,)</f>
        <v>63079</v>
      </c>
      <c r="D5" s="108">
        <f>C5-B5</f>
        <v>-1328</v>
      </c>
      <c r="E5" s="109">
        <f>IF(B5=0,"",D5/B5*100)</f>
        <v>-2.0618876830158213</v>
      </c>
      <c r="F5" s="116">
        <f>B5+C5</f>
        <v>127486</v>
      </c>
    </row>
    <row r="6" spans="1:6" s="18" customFormat="1" ht="14.4">
      <c r="A6" s="114" t="s">
        <v>831</v>
      </c>
      <c r="B6" s="117">
        <f>SUM(B7,B19,B28,B39,B50,B61,B72,B80,B89,B102,B111,B122,B134,B141,B149,B155,B162,B169,B176,B183,B190,B198,B204,B210,B217,B232)</f>
        <v>9629</v>
      </c>
      <c r="C6" s="172">
        <f>SUM(C7,C19,C28,C39,C50,C61,C72,C80,C89,C102,C111,C122,C134,C141,C149,C155,C162,C169,C176,C183,C190,C198,C204,C210,C217,C232)</f>
        <v>12546</v>
      </c>
      <c r="D6" s="108">
        <f>C6-B6</f>
        <v>2917</v>
      </c>
      <c r="E6" s="109">
        <f>IF(B6=0,"",D6/B6*100)</f>
        <v>30.29390383217364</v>
      </c>
      <c r="F6" s="116">
        <f t="shared" ref="F6:F69" si="0">B6+C6</f>
        <v>22175</v>
      </c>
    </row>
    <row r="7" spans="1:6" s="11" customFormat="1" ht="14.4">
      <c r="A7" s="114" t="s">
        <v>128</v>
      </c>
      <c r="B7" s="117">
        <f>SUM(B8,B9,B10,B11,B12,B13,B14,B15,B16,B17,B18)</f>
        <v>253</v>
      </c>
      <c r="C7" s="172">
        <f>SUM(C8,C9,C10,C11,C12,C13,C14,C15,C16,C17,C18)</f>
        <v>209</v>
      </c>
      <c r="D7" s="108">
        <f t="shared" ref="D7:D70" si="1">C7-B7</f>
        <v>-44</v>
      </c>
      <c r="E7" s="109">
        <f t="shared" ref="E7:E70" si="2">IF(B7=0,"",D7/B7*100)</f>
        <v>-17.391304347826086</v>
      </c>
      <c r="F7" s="116">
        <f t="shared" si="0"/>
        <v>462</v>
      </c>
    </row>
    <row r="8" spans="1:6" s="11" customFormat="1" ht="14.4">
      <c r="A8" s="114" t="s">
        <v>129</v>
      </c>
      <c r="B8" s="118">
        <v>187</v>
      </c>
      <c r="C8" s="173">
        <v>154</v>
      </c>
      <c r="D8" s="108">
        <f t="shared" si="1"/>
        <v>-33</v>
      </c>
      <c r="E8" s="109">
        <f t="shared" si="2"/>
        <v>-17.647058823529413</v>
      </c>
      <c r="F8" s="116">
        <f t="shared" si="0"/>
        <v>341</v>
      </c>
    </row>
    <row r="9" spans="1:6" s="11" customFormat="1" ht="14.4">
      <c r="A9" s="114" t="s">
        <v>130</v>
      </c>
      <c r="B9" s="118">
        <v>66</v>
      </c>
      <c r="C9" s="173">
        <v>55</v>
      </c>
      <c r="D9" s="108">
        <f t="shared" si="1"/>
        <v>-11</v>
      </c>
      <c r="E9" s="109">
        <f t="shared" si="2"/>
        <v>-16.666666666666664</v>
      </c>
      <c r="F9" s="116">
        <f t="shared" si="0"/>
        <v>121</v>
      </c>
    </row>
    <row r="10" spans="1:6" s="11" customFormat="1" ht="14.4">
      <c r="A10" s="114" t="s">
        <v>131</v>
      </c>
      <c r="B10" s="118">
        <v>0</v>
      </c>
      <c r="C10" s="173"/>
      <c r="D10" s="108">
        <f t="shared" si="1"/>
        <v>0</v>
      </c>
      <c r="E10" s="109" t="str">
        <f t="shared" si="2"/>
        <v/>
      </c>
      <c r="F10" s="116">
        <f t="shared" si="0"/>
        <v>0</v>
      </c>
    </row>
    <row r="11" spans="1:6" s="11" customFormat="1" ht="14.4">
      <c r="A11" s="114" t="s">
        <v>132</v>
      </c>
      <c r="B11" s="118">
        <v>0</v>
      </c>
      <c r="C11" s="173"/>
      <c r="D11" s="108">
        <f t="shared" si="1"/>
        <v>0</v>
      </c>
      <c r="E11" s="109" t="str">
        <f t="shared" si="2"/>
        <v/>
      </c>
      <c r="F11" s="116">
        <f t="shared" si="0"/>
        <v>0</v>
      </c>
    </row>
    <row r="12" spans="1:6" s="11" customFormat="1" ht="14.4">
      <c r="A12" s="114" t="s">
        <v>133</v>
      </c>
      <c r="B12" s="118">
        <v>0</v>
      </c>
      <c r="C12" s="173"/>
      <c r="D12" s="108">
        <f t="shared" si="1"/>
        <v>0</v>
      </c>
      <c r="E12" s="109" t="str">
        <f t="shared" si="2"/>
        <v/>
      </c>
      <c r="F12" s="116">
        <f t="shared" si="0"/>
        <v>0</v>
      </c>
    </row>
    <row r="13" spans="1:6" s="11" customFormat="1" ht="14.4">
      <c r="A13" s="114" t="s">
        <v>134</v>
      </c>
      <c r="B13" s="118">
        <v>0</v>
      </c>
      <c r="C13" s="173"/>
      <c r="D13" s="108">
        <f t="shared" si="1"/>
        <v>0</v>
      </c>
      <c r="E13" s="109" t="str">
        <f t="shared" si="2"/>
        <v/>
      </c>
      <c r="F13" s="116">
        <f t="shared" si="0"/>
        <v>0</v>
      </c>
    </row>
    <row r="14" spans="1:6" s="11" customFormat="1" ht="14.4">
      <c r="A14" s="114" t="s">
        <v>135</v>
      </c>
      <c r="B14" s="118">
        <v>0</v>
      </c>
      <c r="C14" s="173"/>
      <c r="D14" s="108">
        <f t="shared" si="1"/>
        <v>0</v>
      </c>
      <c r="E14" s="109" t="str">
        <f t="shared" si="2"/>
        <v/>
      </c>
      <c r="F14" s="116">
        <f t="shared" si="0"/>
        <v>0</v>
      </c>
    </row>
    <row r="15" spans="1:6" s="11" customFormat="1" ht="14.4">
      <c r="A15" s="114" t="s">
        <v>136</v>
      </c>
      <c r="B15" s="118">
        <v>0</v>
      </c>
      <c r="C15" s="173"/>
      <c r="D15" s="108">
        <f t="shared" si="1"/>
        <v>0</v>
      </c>
      <c r="E15" s="109" t="str">
        <f t="shared" si="2"/>
        <v/>
      </c>
      <c r="F15" s="116">
        <f t="shared" si="0"/>
        <v>0</v>
      </c>
    </row>
    <row r="16" spans="1:6" s="11" customFormat="1" ht="14.4">
      <c r="A16" s="114" t="s">
        <v>137</v>
      </c>
      <c r="B16" s="118">
        <v>0</v>
      </c>
      <c r="C16" s="173"/>
      <c r="D16" s="108">
        <f t="shared" si="1"/>
        <v>0</v>
      </c>
      <c r="E16" s="109" t="str">
        <f t="shared" si="2"/>
        <v/>
      </c>
      <c r="F16" s="116">
        <f t="shared" si="0"/>
        <v>0</v>
      </c>
    </row>
    <row r="17" spans="1:6" s="11" customFormat="1" ht="14.4">
      <c r="A17" s="114" t="s">
        <v>138</v>
      </c>
      <c r="B17" s="118">
        <v>0</v>
      </c>
      <c r="C17" s="173"/>
      <c r="D17" s="108">
        <f t="shared" si="1"/>
        <v>0</v>
      </c>
      <c r="E17" s="109" t="str">
        <f t="shared" si="2"/>
        <v/>
      </c>
      <c r="F17" s="116">
        <f t="shared" si="0"/>
        <v>0</v>
      </c>
    </row>
    <row r="18" spans="1:6" s="11" customFormat="1" ht="14.4">
      <c r="A18" s="114" t="s">
        <v>139</v>
      </c>
      <c r="B18" s="118">
        <v>0</v>
      </c>
      <c r="C18" s="173"/>
      <c r="D18" s="108">
        <f t="shared" si="1"/>
        <v>0</v>
      </c>
      <c r="E18" s="109" t="str">
        <f t="shared" si="2"/>
        <v/>
      </c>
      <c r="F18" s="116">
        <f t="shared" si="0"/>
        <v>0</v>
      </c>
    </row>
    <row r="19" spans="1:6" s="11" customFormat="1" ht="14.4">
      <c r="A19" s="114" t="s">
        <v>140</v>
      </c>
      <c r="B19" s="117">
        <f>SUM(B20,B21,B22,B23,B24,B25,B26,B27)</f>
        <v>196</v>
      </c>
      <c r="C19" s="172">
        <f>SUM(C20,C21,C22,C23,C24,C25,C26,C27)</f>
        <v>198</v>
      </c>
      <c r="D19" s="108">
        <f t="shared" si="1"/>
        <v>2</v>
      </c>
      <c r="E19" s="109">
        <f t="shared" si="2"/>
        <v>1.0204081632653061</v>
      </c>
      <c r="F19" s="116">
        <f t="shared" si="0"/>
        <v>394</v>
      </c>
    </row>
    <row r="20" spans="1:6" s="11" customFormat="1" ht="14.4">
      <c r="A20" s="114" t="s">
        <v>129</v>
      </c>
      <c r="B20" s="118">
        <v>156</v>
      </c>
      <c r="C20" s="173">
        <v>146</v>
      </c>
      <c r="D20" s="108">
        <f t="shared" si="1"/>
        <v>-10</v>
      </c>
      <c r="E20" s="109">
        <f t="shared" si="2"/>
        <v>-6.4102564102564097</v>
      </c>
      <c r="F20" s="116">
        <f t="shared" si="0"/>
        <v>302</v>
      </c>
    </row>
    <row r="21" spans="1:6" s="11" customFormat="1" ht="14.4">
      <c r="A21" s="114" t="s">
        <v>130</v>
      </c>
      <c r="B21" s="118">
        <v>40</v>
      </c>
      <c r="C21" s="173">
        <v>52</v>
      </c>
      <c r="D21" s="108">
        <f t="shared" si="1"/>
        <v>12</v>
      </c>
      <c r="E21" s="109">
        <f t="shared" si="2"/>
        <v>30</v>
      </c>
      <c r="F21" s="116">
        <f t="shared" si="0"/>
        <v>92</v>
      </c>
    </row>
    <row r="22" spans="1:6" s="11" customFormat="1" ht="14.4">
      <c r="A22" s="114" t="s">
        <v>131</v>
      </c>
      <c r="B22" s="118">
        <v>0</v>
      </c>
      <c r="C22" s="173"/>
      <c r="D22" s="108">
        <f t="shared" si="1"/>
        <v>0</v>
      </c>
      <c r="E22" s="109" t="str">
        <f t="shared" si="2"/>
        <v/>
      </c>
      <c r="F22" s="116">
        <f t="shared" si="0"/>
        <v>0</v>
      </c>
    </row>
    <row r="23" spans="1:6" s="11" customFormat="1" ht="14.4">
      <c r="A23" s="114" t="s">
        <v>141</v>
      </c>
      <c r="B23" s="118">
        <v>0</v>
      </c>
      <c r="C23" s="173"/>
      <c r="D23" s="108">
        <f t="shared" si="1"/>
        <v>0</v>
      </c>
      <c r="E23" s="109" t="str">
        <f t="shared" si="2"/>
        <v/>
      </c>
      <c r="F23" s="116">
        <f t="shared" si="0"/>
        <v>0</v>
      </c>
    </row>
    <row r="24" spans="1:6" s="11" customFormat="1" ht="14.4">
      <c r="A24" s="114" t="s">
        <v>142</v>
      </c>
      <c r="B24" s="118">
        <v>0</v>
      </c>
      <c r="C24" s="173"/>
      <c r="D24" s="108">
        <f t="shared" si="1"/>
        <v>0</v>
      </c>
      <c r="E24" s="109" t="str">
        <f t="shared" si="2"/>
        <v/>
      </c>
      <c r="F24" s="116">
        <f t="shared" si="0"/>
        <v>0</v>
      </c>
    </row>
    <row r="25" spans="1:6" s="11" customFormat="1" ht="14.4">
      <c r="A25" s="114" t="s">
        <v>143</v>
      </c>
      <c r="B25" s="118">
        <v>0</v>
      </c>
      <c r="C25" s="173"/>
      <c r="D25" s="108">
        <f t="shared" si="1"/>
        <v>0</v>
      </c>
      <c r="E25" s="109" t="str">
        <f t="shared" si="2"/>
        <v/>
      </c>
      <c r="F25" s="116">
        <f t="shared" si="0"/>
        <v>0</v>
      </c>
    </row>
    <row r="26" spans="1:6" s="11" customFormat="1" ht="14.4">
      <c r="A26" s="114" t="s">
        <v>138</v>
      </c>
      <c r="B26" s="118">
        <v>0</v>
      </c>
      <c r="C26" s="173"/>
      <c r="D26" s="108">
        <f t="shared" si="1"/>
        <v>0</v>
      </c>
      <c r="E26" s="109" t="str">
        <f t="shared" si="2"/>
        <v/>
      </c>
      <c r="F26" s="116">
        <f t="shared" si="0"/>
        <v>0</v>
      </c>
    </row>
    <row r="27" spans="1:6" s="11" customFormat="1" ht="14.4">
      <c r="A27" s="114" t="s">
        <v>144</v>
      </c>
      <c r="B27" s="118">
        <v>0</v>
      </c>
      <c r="C27" s="173"/>
      <c r="D27" s="108">
        <f t="shared" si="1"/>
        <v>0</v>
      </c>
      <c r="E27" s="109" t="str">
        <f t="shared" si="2"/>
        <v/>
      </c>
      <c r="F27" s="116">
        <f t="shared" si="0"/>
        <v>0</v>
      </c>
    </row>
    <row r="28" spans="1:6" s="11" customFormat="1" ht="14.4">
      <c r="A28" s="114" t="s">
        <v>145</v>
      </c>
      <c r="B28" s="117">
        <f>SUM(B29,B30,B31,B32,B33,B34,B35,B36,B37,B38)</f>
        <v>1596</v>
      </c>
      <c r="C28" s="172">
        <f>SUM(C29,C30,C31,C32,C33,C34,C35,C36,C37,C38)</f>
        <v>1507</v>
      </c>
      <c r="D28" s="108">
        <f t="shared" si="1"/>
        <v>-89</v>
      </c>
      <c r="E28" s="109">
        <f t="shared" si="2"/>
        <v>-5.5764411027568919</v>
      </c>
      <c r="F28" s="116">
        <f t="shared" si="0"/>
        <v>3103</v>
      </c>
    </row>
    <row r="29" spans="1:6" s="11" customFormat="1" ht="14.4">
      <c r="A29" s="114" t="s">
        <v>129</v>
      </c>
      <c r="B29" s="118">
        <v>278</v>
      </c>
      <c r="C29" s="173">
        <v>301</v>
      </c>
      <c r="D29" s="108">
        <f t="shared" si="1"/>
        <v>23</v>
      </c>
      <c r="E29" s="109">
        <f t="shared" si="2"/>
        <v>8.2733812949640289</v>
      </c>
      <c r="F29" s="116">
        <f t="shared" si="0"/>
        <v>579</v>
      </c>
    </row>
    <row r="30" spans="1:6" s="11" customFormat="1" ht="14.4">
      <c r="A30" s="114" t="s">
        <v>130</v>
      </c>
      <c r="B30" s="118">
        <v>363</v>
      </c>
      <c r="C30" s="173">
        <v>414</v>
      </c>
      <c r="D30" s="108">
        <f t="shared" si="1"/>
        <v>51</v>
      </c>
      <c r="E30" s="109">
        <f t="shared" si="2"/>
        <v>14.049586776859504</v>
      </c>
      <c r="F30" s="116">
        <f t="shared" si="0"/>
        <v>777</v>
      </c>
    </row>
    <row r="31" spans="1:6" s="11" customFormat="1" ht="14.4">
      <c r="A31" s="114" t="s">
        <v>131</v>
      </c>
      <c r="B31" s="118">
        <v>0</v>
      </c>
      <c r="C31" s="173"/>
      <c r="D31" s="108">
        <f t="shared" si="1"/>
        <v>0</v>
      </c>
      <c r="E31" s="109" t="str">
        <f t="shared" si="2"/>
        <v/>
      </c>
      <c r="F31" s="116">
        <f t="shared" si="0"/>
        <v>0</v>
      </c>
    </row>
    <row r="32" spans="1:6" s="11" customFormat="1" ht="14.4">
      <c r="A32" s="114" t="s">
        <v>146</v>
      </c>
      <c r="B32" s="118">
        <v>0</v>
      </c>
      <c r="C32" s="173"/>
      <c r="D32" s="108">
        <f t="shared" si="1"/>
        <v>0</v>
      </c>
      <c r="E32" s="109" t="str">
        <f t="shared" si="2"/>
        <v/>
      </c>
      <c r="F32" s="116">
        <f t="shared" si="0"/>
        <v>0</v>
      </c>
    </row>
    <row r="33" spans="1:6" s="11" customFormat="1" ht="14.4">
      <c r="A33" s="114" t="s">
        <v>832</v>
      </c>
      <c r="B33" s="118">
        <v>0</v>
      </c>
      <c r="C33" s="173"/>
      <c r="D33" s="108">
        <f t="shared" si="1"/>
        <v>0</v>
      </c>
      <c r="E33" s="109" t="str">
        <f t="shared" si="2"/>
        <v/>
      </c>
      <c r="F33" s="116">
        <f t="shared" si="0"/>
        <v>0</v>
      </c>
    </row>
    <row r="34" spans="1:6" s="11" customFormat="1" ht="14.4">
      <c r="A34" s="114" t="s">
        <v>148</v>
      </c>
      <c r="B34" s="118">
        <v>0</v>
      </c>
      <c r="C34" s="173"/>
      <c r="D34" s="108">
        <f t="shared" si="1"/>
        <v>0</v>
      </c>
      <c r="E34" s="109" t="str">
        <f t="shared" si="2"/>
        <v/>
      </c>
      <c r="F34" s="116">
        <f t="shared" si="0"/>
        <v>0</v>
      </c>
    </row>
    <row r="35" spans="1:6" s="11" customFormat="1" ht="14.4">
      <c r="A35" s="114" t="s">
        <v>149</v>
      </c>
      <c r="B35" s="118">
        <v>0</v>
      </c>
      <c r="C35" s="173"/>
      <c r="D35" s="108">
        <f t="shared" si="1"/>
        <v>0</v>
      </c>
      <c r="E35" s="109" t="str">
        <f t="shared" si="2"/>
        <v/>
      </c>
      <c r="F35" s="116">
        <f t="shared" si="0"/>
        <v>0</v>
      </c>
    </row>
    <row r="36" spans="1:6" s="11" customFormat="1" ht="14.4">
      <c r="A36" s="114" t="s">
        <v>150</v>
      </c>
      <c r="B36" s="118">
        <v>0</v>
      </c>
      <c r="C36" s="173"/>
      <c r="D36" s="108">
        <f t="shared" si="1"/>
        <v>0</v>
      </c>
      <c r="E36" s="109" t="str">
        <f t="shared" si="2"/>
        <v/>
      </c>
      <c r="F36" s="116">
        <f t="shared" si="0"/>
        <v>0</v>
      </c>
    </row>
    <row r="37" spans="1:6" s="11" customFormat="1" ht="14.4">
      <c r="A37" s="114" t="s">
        <v>138</v>
      </c>
      <c r="B37" s="118">
        <v>496</v>
      </c>
      <c r="C37" s="173">
        <v>474</v>
      </c>
      <c r="D37" s="108">
        <f t="shared" si="1"/>
        <v>-22</v>
      </c>
      <c r="E37" s="109">
        <f t="shared" si="2"/>
        <v>-4.435483870967742</v>
      </c>
      <c r="F37" s="116">
        <f t="shared" si="0"/>
        <v>970</v>
      </c>
    </row>
    <row r="38" spans="1:6" s="11" customFormat="1" ht="14.4">
      <c r="A38" s="114" t="s">
        <v>833</v>
      </c>
      <c r="B38" s="118">
        <v>459</v>
      </c>
      <c r="C38" s="173">
        <v>318</v>
      </c>
      <c r="D38" s="108">
        <f t="shared" si="1"/>
        <v>-141</v>
      </c>
      <c r="E38" s="109">
        <f t="shared" si="2"/>
        <v>-30.718954248366014</v>
      </c>
      <c r="F38" s="116">
        <f t="shared" si="0"/>
        <v>777</v>
      </c>
    </row>
    <row r="39" spans="1:6" s="11" customFormat="1" ht="14.4">
      <c r="A39" s="114" t="s">
        <v>151</v>
      </c>
      <c r="B39" s="117">
        <f>SUM(B40,B41,B42,B43,B44,B45,B46,B47,B48,B49)</f>
        <v>794</v>
      </c>
      <c r="C39" s="172">
        <f>SUM(C40,C41,C42,C43,C44,C45,C46,C47,C48,C49)</f>
        <v>792</v>
      </c>
      <c r="D39" s="108">
        <f t="shared" si="1"/>
        <v>-2</v>
      </c>
      <c r="E39" s="109">
        <f t="shared" si="2"/>
        <v>-0.25188916876574308</v>
      </c>
      <c r="F39" s="116">
        <f t="shared" si="0"/>
        <v>1586</v>
      </c>
    </row>
    <row r="40" spans="1:6" s="11" customFormat="1" ht="14.4">
      <c r="A40" s="114" t="s">
        <v>129</v>
      </c>
      <c r="B40" s="118">
        <v>99</v>
      </c>
      <c r="C40" s="173">
        <v>82</v>
      </c>
      <c r="D40" s="108">
        <f t="shared" si="1"/>
        <v>-17</v>
      </c>
      <c r="E40" s="109">
        <f t="shared" si="2"/>
        <v>-17.171717171717169</v>
      </c>
      <c r="F40" s="116">
        <f t="shared" si="0"/>
        <v>181</v>
      </c>
    </row>
    <row r="41" spans="1:6" s="11" customFormat="1" ht="14.4">
      <c r="A41" s="114" t="s">
        <v>130</v>
      </c>
      <c r="B41" s="118">
        <v>694</v>
      </c>
      <c r="C41" s="173">
        <v>578</v>
      </c>
      <c r="D41" s="108">
        <f t="shared" si="1"/>
        <v>-116</v>
      </c>
      <c r="E41" s="109">
        <f t="shared" si="2"/>
        <v>-16.714697406340058</v>
      </c>
      <c r="F41" s="116">
        <f t="shared" si="0"/>
        <v>1272</v>
      </c>
    </row>
    <row r="42" spans="1:6" s="11" customFormat="1" ht="14.4">
      <c r="A42" s="114" t="s">
        <v>131</v>
      </c>
      <c r="B42" s="118">
        <v>0</v>
      </c>
      <c r="C42" s="173"/>
      <c r="D42" s="108">
        <f t="shared" si="1"/>
        <v>0</v>
      </c>
      <c r="E42" s="109" t="str">
        <f t="shared" si="2"/>
        <v/>
      </c>
      <c r="F42" s="116">
        <f t="shared" si="0"/>
        <v>0</v>
      </c>
    </row>
    <row r="43" spans="1:6" s="11" customFormat="1" ht="14.4">
      <c r="A43" s="114" t="s">
        <v>152</v>
      </c>
      <c r="B43" s="118">
        <v>0</v>
      </c>
      <c r="C43" s="173"/>
      <c r="D43" s="108">
        <f t="shared" si="1"/>
        <v>0</v>
      </c>
      <c r="E43" s="109" t="str">
        <f t="shared" si="2"/>
        <v/>
      </c>
      <c r="F43" s="116">
        <f t="shared" si="0"/>
        <v>0</v>
      </c>
    </row>
    <row r="44" spans="1:6" s="11" customFormat="1" ht="14.4">
      <c r="A44" s="114" t="s">
        <v>153</v>
      </c>
      <c r="B44" s="118">
        <v>0</v>
      </c>
      <c r="C44" s="173"/>
      <c r="D44" s="108">
        <f t="shared" si="1"/>
        <v>0</v>
      </c>
      <c r="E44" s="109" t="str">
        <f t="shared" si="2"/>
        <v/>
      </c>
      <c r="F44" s="116">
        <f t="shared" si="0"/>
        <v>0</v>
      </c>
    </row>
    <row r="45" spans="1:6" s="11" customFormat="1" ht="14.4">
      <c r="A45" s="114" t="s">
        <v>154</v>
      </c>
      <c r="B45" s="118">
        <v>0</v>
      </c>
      <c r="C45" s="173"/>
      <c r="D45" s="108">
        <f t="shared" si="1"/>
        <v>0</v>
      </c>
      <c r="E45" s="109" t="str">
        <f t="shared" si="2"/>
        <v/>
      </c>
      <c r="F45" s="116">
        <f t="shared" si="0"/>
        <v>0</v>
      </c>
    </row>
    <row r="46" spans="1:6" s="11" customFormat="1" ht="14.4">
      <c r="A46" s="114" t="s">
        <v>155</v>
      </c>
      <c r="B46" s="118">
        <v>0</v>
      </c>
      <c r="C46" s="173"/>
      <c r="D46" s="108">
        <f t="shared" si="1"/>
        <v>0</v>
      </c>
      <c r="E46" s="109" t="str">
        <f t="shared" si="2"/>
        <v/>
      </c>
      <c r="F46" s="116">
        <f t="shared" si="0"/>
        <v>0</v>
      </c>
    </row>
    <row r="47" spans="1:6" s="11" customFormat="1" ht="14.4">
      <c r="A47" s="114" t="s">
        <v>156</v>
      </c>
      <c r="B47" s="118">
        <v>0</v>
      </c>
      <c r="C47" s="173"/>
      <c r="D47" s="108">
        <f t="shared" si="1"/>
        <v>0</v>
      </c>
      <c r="E47" s="109" t="str">
        <f t="shared" si="2"/>
        <v/>
      </c>
      <c r="F47" s="116">
        <f t="shared" si="0"/>
        <v>0</v>
      </c>
    </row>
    <row r="48" spans="1:6" s="11" customFormat="1" ht="14.4">
      <c r="A48" s="114" t="s">
        <v>138</v>
      </c>
      <c r="B48" s="118">
        <v>0</v>
      </c>
      <c r="C48" s="173">
        <v>132</v>
      </c>
      <c r="D48" s="108">
        <f t="shared" si="1"/>
        <v>132</v>
      </c>
      <c r="E48" s="109" t="str">
        <f t="shared" si="2"/>
        <v/>
      </c>
      <c r="F48" s="116">
        <f t="shared" si="0"/>
        <v>132</v>
      </c>
    </row>
    <row r="49" spans="1:6" s="11" customFormat="1" ht="14.4">
      <c r="A49" s="114" t="s">
        <v>158</v>
      </c>
      <c r="B49" s="118">
        <v>1</v>
      </c>
      <c r="C49" s="173"/>
      <c r="D49" s="108">
        <f t="shared" si="1"/>
        <v>-1</v>
      </c>
      <c r="E49" s="109">
        <f t="shared" si="2"/>
        <v>-100</v>
      </c>
      <c r="F49" s="116">
        <f t="shared" si="0"/>
        <v>1</v>
      </c>
    </row>
    <row r="50" spans="1:6" s="11" customFormat="1" ht="14.4">
      <c r="A50" s="114" t="s">
        <v>159</v>
      </c>
      <c r="B50" s="117">
        <f>SUM(B51,B52,B53,B54,B55,B56,B57,B58,B59,B60)</f>
        <v>84</v>
      </c>
      <c r="C50" s="172">
        <f>SUM(C51,C52,C53,C54,C55,C56,C57,C58,C59,C60)</f>
        <v>118</v>
      </c>
      <c r="D50" s="108">
        <f t="shared" si="1"/>
        <v>34</v>
      </c>
      <c r="E50" s="109">
        <f t="shared" si="2"/>
        <v>40.476190476190474</v>
      </c>
      <c r="F50" s="116">
        <f t="shared" si="0"/>
        <v>202</v>
      </c>
    </row>
    <row r="51" spans="1:6" s="11" customFormat="1" ht="14.4">
      <c r="A51" s="114" t="s">
        <v>129</v>
      </c>
      <c r="B51" s="118">
        <v>75</v>
      </c>
      <c r="C51" s="173">
        <v>43</v>
      </c>
      <c r="D51" s="108">
        <f t="shared" si="1"/>
        <v>-32</v>
      </c>
      <c r="E51" s="109">
        <f t="shared" si="2"/>
        <v>-42.666666666666671</v>
      </c>
      <c r="F51" s="116">
        <f t="shared" si="0"/>
        <v>118</v>
      </c>
    </row>
    <row r="52" spans="1:6" s="11" customFormat="1" ht="14.4">
      <c r="A52" s="114" t="s">
        <v>130</v>
      </c>
      <c r="B52" s="118">
        <v>9</v>
      </c>
      <c r="C52" s="173">
        <v>5</v>
      </c>
      <c r="D52" s="108">
        <f t="shared" si="1"/>
        <v>-4</v>
      </c>
      <c r="E52" s="109">
        <f t="shared" si="2"/>
        <v>-44.444444444444443</v>
      </c>
      <c r="F52" s="116">
        <f t="shared" si="0"/>
        <v>14</v>
      </c>
    </row>
    <row r="53" spans="1:6" s="11" customFormat="1" ht="14.4">
      <c r="A53" s="114" t="s">
        <v>131</v>
      </c>
      <c r="B53" s="118">
        <v>0</v>
      </c>
      <c r="C53" s="173"/>
      <c r="D53" s="108">
        <f t="shared" si="1"/>
        <v>0</v>
      </c>
      <c r="E53" s="109" t="str">
        <f t="shared" si="2"/>
        <v/>
      </c>
      <c r="F53" s="116">
        <f t="shared" si="0"/>
        <v>0</v>
      </c>
    </row>
    <row r="54" spans="1:6" s="11" customFormat="1" ht="14.4">
      <c r="A54" s="114" t="s">
        <v>160</v>
      </c>
      <c r="B54" s="118">
        <v>0</v>
      </c>
      <c r="C54" s="173"/>
      <c r="D54" s="108">
        <f t="shared" si="1"/>
        <v>0</v>
      </c>
      <c r="E54" s="109" t="str">
        <f t="shared" si="2"/>
        <v/>
      </c>
      <c r="F54" s="116">
        <f t="shared" si="0"/>
        <v>0</v>
      </c>
    </row>
    <row r="55" spans="1:6" s="11" customFormat="1" ht="14.4">
      <c r="A55" s="114" t="s">
        <v>834</v>
      </c>
      <c r="B55" s="118">
        <v>0</v>
      </c>
      <c r="C55" s="173"/>
      <c r="D55" s="108">
        <f t="shared" si="1"/>
        <v>0</v>
      </c>
      <c r="E55" s="109" t="str">
        <f t="shared" si="2"/>
        <v/>
      </c>
      <c r="F55" s="116">
        <f t="shared" si="0"/>
        <v>0</v>
      </c>
    </row>
    <row r="56" spans="1:6" s="11" customFormat="1" ht="14.4">
      <c r="A56" s="114" t="s">
        <v>161</v>
      </c>
      <c r="B56" s="118">
        <v>0</v>
      </c>
      <c r="C56" s="173"/>
      <c r="D56" s="108">
        <f t="shared" si="1"/>
        <v>0</v>
      </c>
      <c r="E56" s="109" t="str">
        <f t="shared" si="2"/>
        <v/>
      </c>
      <c r="F56" s="116">
        <f t="shared" si="0"/>
        <v>0</v>
      </c>
    </row>
    <row r="57" spans="1:6" s="11" customFormat="1" ht="14.4">
      <c r="A57" s="114" t="s">
        <v>835</v>
      </c>
      <c r="B57" s="118"/>
      <c r="C57" s="173">
        <v>0</v>
      </c>
      <c r="D57" s="108">
        <f t="shared" si="1"/>
        <v>0</v>
      </c>
      <c r="E57" s="109" t="str">
        <f t="shared" si="2"/>
        <v/>
      </c>
      <c r="F57" s="116">
        <f t="shared" si="0"/>
        <v>0</v>
      </c>
    </row>
    <row r="58" spans="1:6" s="11" customFormat="1" ht="14.4">
      <c r="A58" s="114" t="s">
        <v>162</v>
      </c>
      <c r="B58" s="118">
        <v>0</v>
      </c>
      <c r="C58" s="173"/>
      <c r="D58" s="108">
        <f t="shared" si="1"/>
        <v>0</v>
      </c>
      <c r="E58" s="109" t="str">
        <f t="shared" si="2"/>
        <v/>
      </c>
      <c r="F58" s="116">
        <f t="shared" si="0"/>
        <v>0</v>
      </c>
    </row>
    <row r="59" spans="1:6" s="11" customFormat="1" ht="14.4">
      <c r="A59" s="114" t="s">
        <v>138</v>
      </c>
      <c r="B59" s="118">
        <v>0</v>
      </c>
      <c r="C59" s="173">
        <v>70</v>
      </c>
      <c r="D59" s="108">
        <f t="shared" si="1"/>
        <v>70</v>
      </c>
      <c r="E59" s="109" t="str">
        <f t="shared" si="2"/>
        <v/>
      </c>
      <c r="F59" s="116">
        <f t="shared" si="0"/>
        <v>70</v>
      </c>
    </row>
    <row r="60" spans="1:6" s="11" customFormat="1" ht="14.4">
      <c r="A60" s="114" t="s">
        <v>163</v>
      </c>
      <c r="B60" s="118">
        <v>0</v>
      </c>
      <c r="C60" s="173"/>
      <c r="D60" s="108">
        <f t="shared" si="1"/>
        <v>0</v>
      </c>
      <c r="E60" s="109" t="str">
        <f t="shared" si="2"/>
        <v/>
      </c>
      <c r="F60" s="116">
        <f t="shared" si="0"/>
        <v>0</v>
      </c>
    </row>
    <row r="61" spans="1:6" s="11" customFormat="1" ht="14.4">
      <c r="A61" s="114" t="s">
        <v>164</v>
      </c>
      <c r="B61" s="117">
        <f>SUM(B62,B63,B64,B65,B66,B67,B68,B69,B70,B71)</f>
        <v>721</v>
      </c>
      <c r="C61" s="172">
        <f>SUM(C62,C63,C64,C65,C66,C67,C68,C69,C70,C71)</f>
        <v>678</v>
      </c>
      <c r="D61" s="108">
        <f t="shared" si="1"/>
        <v>-43</v>
      </c>
      <c r="E61" s="109">
        <f t="shared" si="2"/>
        <v>-5.9639389736477115</v>
      </c>
      <c r="F61" s="116">
        <f t="shared" si="0"/>
        <v>1399</v>
      </c>
    </row>
    <row r="62" spans="1:6" s="11" customFormat="1" ht="14.4">
      <c r="A62" s="114" t="s">
        <v>129</v>
      </c>
      <c r="B62" s="118">
        <v>116</v>
      </c>
      <c r="C62" s="173">
        <v>123</v>
      </c>
      <c r="D62" s="108">
        <f t="shared" si="1"/>
        <v>7</v>
      </c>
      <c r="E62" s="109">
        <f t="shared" si="2"/>
        <v>6.0344827586206895</v>
      </c>
      <c r="F62" s="116">
        <f t="shared" si="0"/>
        <v>239</v>
      </c>
    </row>
    <row r="63" spans="1:6" s="11" customFormat="1" ht="14.4">
      <c r="A63" s="114" t="s">
        <v>130</v>
      </c>
      <c r="B63" s="118">
        <v>105</v>
      </c>
      <c r="C63" s="173">
        <v>80</v>
      </c>
      <c r="D63" s="108">
        <f t="shared" si="1"/>
        <v>-25</v>
      </c>
      <c r="E63" s="109">
        <f t="shared" si="2"/>
        <v>-23.809523809523807</v>
      </c>
      <c r="F63" s="116">
        <f t="shared" si="0"/>
        <v>185</v>
      </c>
    </row>
    <row r="64" spans="1:6" s="11" customFormat="1" ht="14.4">
      <c r="A64" s="114" t="s">
        <v>131</v>
      </c>
      <c r="B64" s="118">
        <v>0</v>
      </c>
      <c r="C64" s="173"/>
      <c r="D64" s="108">
        <f t="shared" si="1"/>
        <v>0</v>
      </c>
      <c r="E64" s="109" t="str">
        <f t="shared" si="2"/>
        <v/>
      </c>
      <c r="F64" s="116">
        <f t="shared" si="0"/>
        <v>0</v>
      </c>
    </row>
    <row r="65" spans="1:6" s="11" customFormat="1" ht="14.4">
      <c r="A65" s="114" t="s">
        <v>165</v>
      </c>
      <c r="B65" s="118">
        <v>0</v>
      </c>
      <c r="C65" s="173"/>
      <c r="D65" s="108">
        <f t="shared" si="1"/>
        <v>0</v>
      </c>
      <c r="E65" s="109" t="str">
        <f t="shared" si="2"/>
        <v/>
      </c>
      <c r="F65" s="116">
        <f t="shared" si="0"/>
        <v>0</v>
      </c>
    </row>
    <row r="66" spans="1:6" s="11" customFormat="1" ht="14.4">
      <c r="A66" s="114" t="s">
        <v>166</v>
      </c>
      <c r="B66" s="118">
        <v>0</v>
      </c>
      <c r="C66" s="173"/>
      <c r="D66" s="108">
        <f t="shared" si="1"/>
        <v>0</v>
      </c>
      <c r="E66" s="109" t="str">
        <f t="shared" si="2"/>
        <v/>
      </c>
      <c r="F66" s="116">
        <f t="shared" si="0"/>
        <v>0</v>
      </c>
    </row>
    <row r="67" spans="1:6" s="11" customFormat="1" ht="14.4">
      <c r="A67" s="114" t="s">
        <v>167</v>
      </c>
      <c r="B67" s="118">
        <v>0</v>
      </c>
      <c r="C67" s="173"/>
      <c r="D67" s="108">
        <f t="shared" si="1"/>
        <v>0</v>
      </c>
      <c r="E67" s="109" t="str">
        <f t="shared" si="2"/>
        <v/>
      </c>
      <c r="F67" s="116">
        <f t="shared" si="0"/>
        <v>0</v>
      </c>
    </row>
    <row r="68" spans="1:6" s="11" customFormat="1" ht="14.4">
      <c r="A68" s="114" t="s">
        <v>168</v>
      </c>
      <c r="B68" s="118">
        <v>0</v>
      </c>
      <c r="C68" s="173"/>
      <c r="D68" s="108">
        <f t="shared" si="1"/>
        <v>0</v>
      </c>
      <c r="E68" s="109" t="str">
        <f t="shared" si="2"/>
        <v/>
      </c>
      <c r="F68" s="116">
        <f t="shared" si="0"/>
        <v>0</v>
      </c>
    </row>
    <row r="69" spans="1:6" s="11" customFormat="1" ht="14.4">
      <c r="A69" s="114" t="s">
        <v>169</v>
      </c>
      <c r="B69" s="118">
        <v>0</v>
      </c>
      <c r="C69" s="173"/>
      <c r="D69" s="108">
        <f t="shared" si="1"/>
        <v>0</v>
      </c>
      <c r="E69" s="109" t="str">
        <f t="shared" si="2"/>
        <v/>
      </c>
      <c r="F69" s="116">
        <f t="shared" si="0"/>
        <v>0</v>
      </c>
    </row>
    <row r="70" spans="1:6" s="11" customFormat="1" ht="14.4">
      <c r="A70" s="114" t="s">
        <v>138</v>
      </c>
      <c r="B70" s="118">
        <v>442</v>
      </c>
      <c r="C70" s="173">
        <v>446</v>
      </c>
      <c r="D70" s="108">
        <f t="shared" si="1"/>
        <v>4</v>
      </c>
      <c r="E70" s="109">
        <f t="shared" si="2"/>
        <v>0.90497737556561098</v>
      </c>
      <c r="F70" s="116">
        <f t="shared" ref="F70:F133" si="3">B70+C70</f>
        <v>888</v>
      </c>
    </row>
    <row r="71" spans="1:6" s="11" customFormat="1" ht="14.4">
      <c r="A71" s="114" t="s">
        <v>836</v>
      </c>
      <c r="B71" s="118">
        <v>58</v>
      </c>
      <c r="C71" s="173">
        <v>29</v>
      </c>
      <c r="D71" s="108">
        <f t="shared" ref="D71:D134" si="4">C71-B71</f>
        <v>-29</v>
      </c>
      <c r="E71" s="109">
        <f t="shared" ref="E71:E134" si="5">IF(B71=0,"",D71/B71*100)</f>
        <v>-50</v>
      </c>
      <c r="F71" s="116">
        <f t="shared" si="3"/>
        <v>87</v>
      </c>
    </row>
    <row r="72" spans="1:6" s="11" customFormat="1" ht="14.4">
      <c r="A72" s="114" t="s">
        <v>170</v>
      </c>
      <c r="B72" s="117">
        <f>SUM(B73,B74,B75,B76,B77,B78,B79)</f>
        <v>760</v>
      </c>
      <c r="C72" s="172">
        <f>SUM(C73,C74,C75,C76,C77,C78,C79)</f>
        <v>660</v>
      </c>
      <c r="D72" s="108">
        <f t="shared" si="4"/>
        <v>-100</v>
      </c>
      <c r="E72" s="109">
        <f t="shared" si="5"/>
        <v>-13.157894736842104</v>
      </c>
      <c r="F72" s="116">
        <f t="shared" si="3"/>
        <v>1420</v>
      </c>
    </row>
    <row r="73" spans="1:6" s="11" customFormat="1" ht="14.4">
      <c r="A73" s="114" t="s">
        <v>129</v>
      </c>
      <c r="B73" s="118">
        <v>0</v>
      </c>
      <c r="C73" s="173"/>
      <c r="D73" s="108">
        <f t="shared" si="4"/>
        <v>0</v>
      </c>
      <c r="E73" s="109" t="str">
        <f t="shared" si="5"/>
        <v/>
      </c>
      <c r="F73" s="116">
        <f t="shared" si="3"/>
        <v>0</v>
      </c>
    </row>
    <row r="74" spans="1:6" s="11" customFormat="1" ht="14.4">
      <c r="A74" s="114" t="s">
        <v>130</v>
      </c>
      <c r="B74" s="118">
        <v>0</v>
      </c>
      <c r="C74" s="173"/>
      <c r="D74" s="108">
        <f t="shared" si="4"/>
        <v>0</v>
      </c>
      <c r="E74" s="109" t="str">
        <f t="shared" si="5"/>
        <v/>
      </c>
      <c r="F74" s="116">
        <f t="shared" si="3"/>
        <v>0</v>
      </c>
    </row>
    <row r="75" spans="1:6" s="11" customFormat="1" ht="14.4">
      <c r="A75" s="114" t="s">
        <v>131</v>
      </c>
      <c r="B75" s="118">
        <v>0</v>
      </c>
      <c r="C75" s="173"/>
      <c r="D75" s="108">
        <f t="shared" si="4"/>
        <v>0</v>
      </c>
      <c r="E75" s="109" t="str">
        <f t="shared" si="5"/>
        <v/>
      </c>
      <c r="F75" s="116">
        <f t="shared" si="3"/>
        <v>0</v>
      </c>
    </row>
    <row r="76" spans="1:6" s="11" customFormat="1" ht="14.4">
      <c r="A76" s="114" t="s">
        <v>168</v>
      </c>
      <c r="B76" s="118">
        <v>0</v>
      </c>
      <c r="C76" s="173"/>
      <c r="D76" s="108">
        <f t="shared" si="4"/>
        <v>0</v>
      </c>
      <c r="E76" s="109" t="str">
        <f t="shared" si="5"/>
        <v/>
      </c>
      <c r="F76" s="116">
        <f t="shared" si="3"/>
        <v>0</v>
      </c>
    </row>
    <row r="77" spans="1:6" s="11" customFormat="1" ht="14.4">
      <c r="A77" s="114" t="s">
        <v>837</v>
      </c>
      <c r="B77" s="118">
        <v>0</v>
      </c>
      <c r="C77" s="173"/>
      <c r="D77" s="108">
        <f t="shared" si="4"/>
        <v>0</v>
      </c>
      <c r="E77" s="109" t="str">
        <f t="shared" si="5"/>
        <v/>
      </c>
      <c r="F77" s="116">
        <f t="shared" si="3"/>
        <v>0</v>
      </c>
    </row>
    <row r="78" spans="1:6" s="11" customFormat="1" ht="14.4">
      <c r="A78" s="114" t="s">
        <v>138</v>
      </c>
      <c r="B78" s="118">
        <v>0</v>
      </c>
      <c r="C78" s="173"/>
      <c r="D78" s="108">
        <f t="shared" si="4"/>
        <v>0</v>
      </c>
      <c r="E78" s="109" t="str">
        <f t="shared" si="5"/>
        <v/>
      </c>
      <c r="F78" s="116">
        <f t="shared" si="3"/>
        <v>0</v>
      </c>
    </row>
    <row r="79" spans="1:6" s="11" customFormat="1" ht="14.4">
      <c r="A79" s="114" t="s">
        <v>171</v>
      </c>
      <c r="B79" s="118">
        <v>760</v>
      </c>
      <c r="C79" s="173">
        <v>660</v>
      </c>
      <c r="D79" s="108">
        <f t="shared" si="4"/>
        <v>-100</v>
      </c>
      <c r="E79" s="109">
        <f t="shared" si="5"/>
        <v>-13.157894736842104</v>
      </c>
      <c r="F79" s="116">
        <f t="shared" si="3"/>
        <v>1420</v>
      </c>
    </row>
    <row r="80" spans="1:6" s="11" customFormat="1" ht="14.4">
      <c r="A80" s="114" t="s">
        <v>172</v>
      </c>
      <c r="B80" s="117">
        <f>SUM(B81,B82,B83,B84,B85,B86,B87,B88)</f>
        <v>79</v>
      </c>
      <c r="C80" s="172">
        <f>SUM(C81,C82,C83,C84,C85,C86,C87,C88)</f>
        <v>154</v>
      </c>
      <c r="D80" s="108">
        <f t="shared" si="4"/>
        <v>75</v>
      </c>
      <c r="E80" s="109">
        <f t="shared" si="5"/>
        <v>94.936708860759495</v>
      </c>
      <c r="F80" s="116">
        <f t="shared" si="3"/>
        <v>233</v>
      </c>
    </row>
    <row r="81" spans="1:6" s="11" customFormat="1" ht="14.4">
      <c r="A81" s="114" t="s">
        <v>129</v>
      </c>
      <c r="B81" s="118">
        <v>63</v>
      </c>
      <c r="C81" s="173">
        <v>59</v>
      </c>
      <c r="D81" s="108">
        <f t="shared" si="4"/>
        <v>-4</v>
      </c>
      <c r="E81" s="109">
        <f t="shared" si="5"/>
        <v>-6.3492063492063489</v>
      </c>
      <c r="F81" s="116">
        <f t="shared" si="3"/>
        <v>122</v>
      </c>
    </row>
    <row r="82" spans="1:6" s="11" customFormat="1" ht="14.4">
      <c r="A82" s="114" t="s">
        <v>130</v>
      </c>
      <c r="B82" s="118">
        <v>16</v>
      </c>
      <c r="C82" s="173">
        <v>17</v>
      </c>
      <c r="D82" s="108">
        <f t="shared" si="4"/>
        <v>1</v>
      </c>
      <c r="E82" s="109">
        <f t="shared" si="5"/>
        <v>6.25</v>
      </c>
      <c r="F82" s="116">
        <f t="shared" si="3"/>
        <v>33</v>
      </c>
    </row>
    <row r="83" spans="1:6" s="11" customFormat="1" ht="14.4">
      <c r="A83" s="114" t="s">
        <v>131</v>
      </c>
      <c r="B83" s="118">
        <v>0</v>
      </c>
      <c r="C83" s="173"/>
      <c r="D83" s="108">
        <f t="shared" si="4"/>
        <v>0</v>
      </c>
      <c r="E83" s="109" t="str">
        <f t="shared" si="5"/>
        <v/>
      </c>
      <c r="F83" s="116">
        <f t="shared" si="3"/>
        <v>0</v>
      </c>
    </row>
    <row r="84" spans="1:6" s="11" customFormat="1" ht="14.4">
      <c r="A84" s="114" t="s">
        <v>173</v>
      </c>
      <c r="B84" s="118">
        <v>0</v>
      </c>
      <c r="C84" s="173"/>
      <c r="D84" s="108">
        <f t="shared" si="4"/>
        <v>0</v>
      </c>
      <c r="E84" s="109" t="str">
        <f t="shared" si="5"/>
        <v/>
      </c>
      <c r="F84" s="116">
        <f t="shared" si="3"/>
        <v>0</v>
      </c>
    </row>
    <row r="85" spans="1:6" s="11" customFormat="1" ht="14.4">
      <c r="A85" s="114" t="s">
        <v>174</v>
      </c>
      <c r="B85" s="118">
        <v>0</v>
      </c>
      <c r="C85" s="173"/>
      <c r="D85" s="108">
        <f t="shared" si="4"/>
        <v>0</v>
      </c>
      <c r="E85" s="109" t="str">
        <f t="shared" si="5"/>
        <v/>
      </c>
      <c r="F85" s="116">
        <f t="shared" si="3"/>
        <v>0</v>
      </c>
    </row>
    <row r="86" spans="1:6" s="11" customFormat="1" ht="14.4">
      <c r="A86" s="114" t="s">
        <v>168</v>
      </c>
      <c r="B86" s="118">
        <v>0</v>
      </c>
      <c r="C86" s="173"/>
      <c r="D86" s="108">
        <f t="shared" si="4"/>
        <v>0</v>
      </c>
      <c r="E86" s="109" t="str">
        <f t="shared" si="5"/>
        <v/>
      </c>
      <c r="F86" s="116">
        <f t="shared" si="3"/>
        <v>0</v>
      </c>
    </row>
    <row r="87" spans="1:6" s="11" customFormat="1" ht="14.4">
      <c r="A87" s="114" t="s">
        <v>138</v>
      </c>
      <c r="B87" s="118">
        <v>0</v>
      </c>
      <c r="C87" s="173">
        <v>78</v>
      </c>
      <c r="D87" s="108">
        <f t="shared" si="4"/>
        <v>78</v>
      </c>
      <c r="E87" s="109" t="str">
        <f t="shared" si="5"/>
        <v/>
      </c>
      <c r="F87" s="116">
        <f t="shared" si="3"/>
        <v>78</v>
      </c>
    </row>
    <row r="88" spans="1:6" s="11" customFormat="1" ht="14.4">
      <c r="A88" s="114" t="s">
        <v>175</v>
      </c>
      <c r="B88" s="118">
        <v>0</v>
      </c>
      <c r="C88" s="173"/>
      <c r="D88" s="108">
        <f t="shared" si="4"/>
        <v>0</v>
      </c>
      <c r="E88" s="109" t="str">
        <f t="shared" si="5"/>
        <v/>
      </c>
      <c r="F88" s="116">
        <f t="shared" si="3"/>
        <v>0</v>
      </c>
    </row>
    <row r="89" spans="1:6" s="11" customFormat="1" ht="14.4">
      <c r="A89" s="114" t="s">
        <v>176</v>
      </c>
      <c r="B89" s="117">
        <f>SUM(B90,B91,B92,B93,B94,B95,B96,B97,B98,B99,B100,B101)</f>
        <v>0</v>
      </c>
      <c r="C89" s="172">
        <f>SUM(C90,C91,C92,C93,C94,C95,C96,C97,C98,C99,C100,C101)</f>
        <v>0</v>
      </c>
      <c r="D89" s="108">
        <f t="shared" si="4"/>
        <v>0</v>
      </c>
      <c r="E89" s="109" t="str">
        <f t="shared" si="5"/>
        <v/>
      </c>
      <c r="F89" s="116">
        <f t="shared" si="3"/>
        <v>0</v>
      </c>
    </row>
    <row r="90" spans="1:6" s="11" customFormat="1" ht="14.4">
      <c r="A90" s="114" t="s">
        <v>129</v>
      </c>
      <c r="B90" s="118">
        <v>0</v>
      </c>
      <c r="C90" s="173"/>
      <c r="D90" s="108">
        <f t="shared" si="4"/>
        <v>0</v>
      </c>
      <c r="E90" s="109" t="str">
        <f t="shared" si="5"/>
        <v/>
      </c>
      <c r="F90" s="116">
        <f t="shared" si="3"/>
        <v>0</v>
      </c>
    </row>
    <row r="91" spans="1:6" s="11" customFormat="1" ht="14.4">
      <c r="A91" s="114" t="s">
        <v>130</v>
      </c>
      <c r="B91" s="118">
        <v>0</v>
      </c>
      <c r="C91" s="173"/>
      <c r="D91" s="108">
        <f t="shared" si="4"/>
        <v>0</v>
      </c>
      <c r="E91" s="109" t="str">
        <f t="shared" si="5"/>
        <v/>
      </c>
      <c r="F91" s="116">
        <f t="shared" si="3"/>
        <v>0</v>
      </c>
    </row>
    <row r="92" spans="1:6" s="11" customFormat="1" ht="14.4">
      <c r="A92" s="114" t="s">
        <v>131</v>
      </c>
      <c r="B92" s="118">
        <v>0</v>
      </c>
      <c r="C92" s="173"/>
      <c r="D92" s="108">
        <f t="shared" si="4"/>
        <v>0</v>
      </c>
      <c r="E92" s="109" t="str">
        <f t="shared" si="5"/>
        <v/>
      </c>
      <c r="F92" s="116">
        <f t="shared" si="3"/>
        <v>0</v>
      </c>
    </row>
    <row r="93" spans="1:6" s="11" customFormat="1" ht="14.4">
      <c r="A93" s="114" t="s">
        <v>177</v>
      </c>
      <c r="B93" s="118">
        <v>0</v>
      </c>
      <c r="C93" s="173"/>
      <c r="D93" s="108">
        <f t="shared" si="4"/>
        <v>0</v>
      </c>
      <c r="E93" s="109" t="str">
        <f t="shared" si="5"/>
        <v/>
      </c>
      <c r="F93" s="116">
        <f t="shared" si="3"/>
        <v>0</v>
      </c>
    </row>
    <row r="94" spans="1:6" s="11" customFormat="1" ht="14.4">
      <c r="A94" s="114" t="s">
        <v>838</v>
      </c>
      <c r="B94" s="118">
        <v>0</v>
      </c>
      <c r="C94" s="173"/>
      <c r="D94" s="108">
        <f t="shared" si="4"/>
        <v>0</v>
      </c>
      <c r="E94" s="109" t="str">
        <f t="shared" si="5"/>
        <v/>
      </c>
      <c r="F94" s="116">
        <f t="shared" si="3"/>
        <v>0</v>
      </c>
    </row>
    <row r="95" spans="1:6" s="11" customFormat="1" ht="14.4">
      <c r="A95" s="114" t="s">
        <v>168</v>
      </c>
      <c r="B95" s="118">
        <v>0</v>
      </c>
      <c r="C95" s="173"/>
      <c r="D95" s="108">
        <f t="shared" si="4"/>
        <v>0</v>
      </c>
      <c r="E95" s="109" t="str">
        <f t="shared" si="5"/>
        <v/>
      </c>
      <c r="F95" s="116">
        <f t="shared" si="3"/>
        <v>0</v>
      </c>
    </row>
    <row r="96" spans="1:6" s="11" customFormat="1" ht="14.4">
      <c r="A96" s="114" t="s">
        <v>839</v>
      </c>
      <c r="B96" s="118">
        <v>0</v>
      </c>
      <c r="C96" s="173"/>
      <c r="D96" s="108">
        <f t="shared" si="4"/>
        <v>0</v>
      </c>
      <c r="E96" s="109" t="str">
        <f t="shared" si="5"/>
        <v/>
      </c>
      <c r="F96" s="116">
        <f t="shared" si="3"/>
        <v>0</v>
      </c>
    </row>
    <row r="97" spans="1:6" s="11" customFormat="1" ht="14.4">
      <c r="A97" s="114" t="s">
        <v>840</v>
      </c>
      <c r="B97" s="118">
        <v>0</v>
      </c>
      <c r="C97" s="173"/>
      <c r="D97" s="108">
        <f t="shared" si="4"/>
        <v>0</v>
      </c>
      <c r="E97" s="109" t="str">
        <f t="shared" si="5"/>
        <v/>
      </c>
      <c r="F97" s="116">
        <f t="shared" si="3"/>
        <v>0</v>
      </c>
    </row>
    <row r="98" spans="1:6" s="11" customFormat="1" ht="14.4">
      <c r="A98" s="114" t="s">
        <v>841</v>
      </c>
      <c r="B98" s="118">
        <v>0</v>
      </c>
      <c r="C98" s="173"/>
      <c r="D98" s="108">
        <f t="shared" si="4"/>
        <v>0</v>
      </c>
      <c r="E98" s="109" t="str">
        <f t="shared" si="5"/>
        <v/>
      </c>
      <c r="F98" s="116">
        <f t="shared" si="3"/>
        <v>0</v>
      </c>
    </row>
    <row r="99" spans="1:6" s="11" customFormat="1" ht="14.4">
      <c r="A99" s="114" t="s">
        <v>842</v>
      </c>
      <c r="B99" s="118">
        <v>0</v>
      </c>
      <c r="C99" s="173"/>
      <c r="D99" s="108">
        <f t="shared" si="4"/>
        <v>0</v>
      </c>
      <c r="E99" s="109" t="str">
        <f t="shared" si="5"/>
        <v/>
      </c>
      <c r="F99" s="116">
        <f t="shared" si="3"/>
        <v>0</v>
      </c>
    </row>
    <row r="100" spans="1:6" s="11" customFormat="1" ht="14.4">
      <c r="A100" s="114" t="s">
        <v>138</v>
      </c>
      <c r="B100" s="118">
        <v>0</v>
      </c>
      <c r="C100" s="173"/>
      <c r="D100" s="108">
        <f t="shared" si="4"/>
        <v>0</v>
      </c>
      <c r="E100" s="109" t="str">
        <f t="shared" si="5"/>
        <v/>
      </c>
      <c r="F100" s="116">
        <f t="shared" si="3"/>
        <v>0</v>
      </c>
    </row>
    <row r="101" spans="1:6" s="11" customFormat="1" ht="14.4">
      <c r="A101" s="114" t="s">
        <v>178</v>
      </c>
      <c r="B101" s="118">
        <v>0</v>
      </c>
      <c r="C101" s="173"/>
      <c r="D101" s="108">
        <f t="shared" si="4"/>
        <v>0</v>
      </c>
      <c r="E101" s="109" t="str">
        <f t="shared" si="5"/>
        <v/>
      </c>
      <c r="F101" s="116">
        <f t="shared" si="3"/>
        <v>0</v>
      </c>
    </row>
    <row r="102" spans="1:6" s="11" customFormat="1" ht="14.4">
      <c r="A102" s="114" t="s">
        <v>184</v>
      </c>
      <c r="B102" s="117">
        <f>SUM(B103,B104,B105,B106,B107,B108,B109,B110)</f>
        <v>799</v>
      </c>
      <c r="C102" s="172">
        <f>SUM(C103,C104,C105,C106,C107,C108,C109,C110)</f>
        <v>638</v>
      </c>
      <c r="D102" s="108">
        <f t="shared" si="4"/>
        <v>-161</v>
      </c>
      <c r="E102" s="109">
        <f t="shared" si="5"/>
        <v>-20.150187734668336</v>
      </c>
      <c r="F102" s="116">
        <f t="shared" si="3"/>
        <v>1437</v>
      </c>
    </row>
    <row r="103" spans="1:6" s="11" customFormat="1" ht="14.4">
      <c r="A103" s="114" t="s">
        <v>129</v>
      </c>
      <c r="B103" s="118">
        <v>240</v>
      </c>
      <c r="C103" s="173">
        <v>224</v>
      </c>
      <c r="D103" s="108">
        <f t="shared" si="4"/>
        <v>-16</v>
      </c>
      <c r="E103" s="109">
        <f t="shared" si="5"/>
        <v>-6.666666666666667</v>
      </c>
      <c r="F103" s="116">
        <f t="shared" si="3"/>
        <v>464</v>
      </c>
    </row>
    <row r="104" spans="1:6" s="11" customFormat="1" ht="14.4">
      <c r="A104" s="114" t="s">
        <v>130</v>
      </c>
      <c r="B104" s="118">
        <v>229</v>
      </c>
      <c r="C104" s="173">
        <v>150</v>
      </c>
      <c r="D104" s="108">
        <f t="shared" si="4"/>
        <v>-79</v>
      </c>
      <c r="E104" s="109">
        <f t="shared" si="5"/>
        <v>-34.497816593886469</v>
      </c>
      <c r="F104" s="116">
        <f t="shared" si="3"/>
        <v>379</v>
      </c>
    </row>
    <row r="105" spans="1:6" s="11" customFormat="1" ht="14.4">
      <c r="A105" s="114" t="s">
        <v>131</v>
      </c>
      <c r="B105" s="118">
        <v>0</v>
      </c>
      <c r="C105" s="173"/>
      <c r="D105" s="108">
        <f t="shared" si="4"/>
        <v>0</v>
      </c>
      <c r="E105" s="109" t="str">
        <f t="shared" si="5"/>
        <v/>
      </c>
      <c r="F105" s="116">
        <f t="shared" si="3"/>
        <v>0</v>
      </c>
    </row>
    <row r="106" spans="1:6" s="11" customFormat="1" ht="14.4">
      <c r="A106" s="114" t="s">
        <v>185</v>
      </c>
      <c r="B106" s="118">
        <v>0</v>
      </c>
      <c r="C106" s="173"/>
      <c r="D106" s="108">
        <f t="shared" si="4"/>
        <v>0</v>
      </c>
      <c r="E106" s="109" t="str">
        <f t="shared" si="5"/>
        <v/>
      </c>
      <c r="F106" s="116">
        <f t="shared" si="3"/>
        <v>0</v>
      </c>
    </row>
    <row r="107" spans="1:6" s="11" customFormat="1" ht="14.4">
      <c r="A107" s="114" t="s">
        <v>186</v>
      </c>
      <c r="B107" s="118">
        <v>0</v>
      </c>
      <c r="C107" s="173"/>
      <c r="D107" s="108">
        <f t="shared" si="4"/>
        <v>0</v>
      </c>
      <c r="E107" s="109" t="str">
        <f t="shared" si="5"/>
        <v/>
      </c>
      <c r="F107" s="116">
        <f t="shared" si="3"/>
        <v>0</v>
      </c>
    </row>
    <row r="108" spans="1:6" s="11" customFormat="1" ht="14.4">
      <c r="A108" s="114" t="s">
        <v>843</v>
      </c>
      <c r="B108" s="118">
        <v>0</v>
      </c>
      <c r="C108" s="173"/>
      <c r="D108" s="108">
        <f t="shared" si="4"/>
        <v>0</v>
      </c>
      <c r="E108" s="109" t="str">
        <f t="shared" si="5"/>
        <v/>
      </c>
      <c r="F108" s="116">
        <f t="shared" si="3"/>
        <v>0</v>
      </c>
    </row>
    <row r="109" spans="1:6" s="11" customFormat="1" ht="14.4">
      <c r="A109" s="114" t="s">
        <v>138</v>
      </c>
      <c r="B109" s="118">
        <v>259</v>
      </c>
      <c r="C109" s="173">
        <v>264</v>
      </c>
      <c r="D109" s="108">
        <f t="shared" si="4"/>
        <v>5</v>
      </c>
      <c r="E109" s="109">
        <f t="shared" si="5"/>
        <v>1.9305019305019304</v>
      </c>
      <c r="F109" s="116">
        <f t="shared" si="3"/>
        <v>523</v>
      </c>
    </row>
    <row r="110" spans="1:6" s="11" customFormat="1" ht="14.4">
      <c r="A110" s="114" t="s">
        <v>187</v>
      </c>
      <c r="B110" s="118">
        <v>71</v>
      </c>
      <c r="C110" s="173"/>
      <c r="D110" s="108">
        <f t="shared" si="4"/>
        <v>-71</v>
      </c>
      <c r="E110" s="109">
        <f t="shared" si="5"/>
        <v>-100</v>
      </c>
      <c r="F110" s="116">
        <f t="shared" si="3"/>
        <v>71</v>
      </c>
    </row>
    <row r="111" spans="1:6" s="11" customFormat="1" ht="14.4">
      <c r="A111" s="114" t="s">
        <v>188</v>
      </c>
      <c r="B111" s="117">
        <f>SUM(B112,B113,B114,B115,B116,B117,B118,B119,B120,B121)</f>
        <v>0</v>
      </c>
      <c r="C111" s="172">
        <f>SUM(C112,C113,C114,C115,C116,C117,C118,C119,C120,C121)</f>
        <v>0</v>
      </c>
      <c r="D111" s="108">
        <f t="shared" si="4"/>
        <v>0</v>
      </c>
      <c r="E111" s="109" t="str">
        <f t="shared" si="5"/>
        <v/>
      </c>
      <c r="F111" s="116">
        <f t="shared" si="3"/>
        <v>0</v>
      </c>
    </row>
    <row r="112" spans="1:6" s="11" customFormat="1" ht="14.4">
      <c r="A112" s="114" t="s">
        <v>129</v>
      </c>
      <c r="B112" s="118">
        <v>0</v>
      </c>
      <c r="C112" s="173"/>
      <c r="D112" s="108">
        <f t="shared" si="4"/>
        <v>0</v>
      </c>
      <c r="E112" s="109" t="str">
        <f t="shared" si="5"/>
        <v/>
      </c>
      <c r="F112" s="116">
        <f t="shared" si="3"/>
        <v>0</v>
      </c>
    </row>
    <row r="113" spans="1:6" s="11" customFormat="1" ht="14.4">
      <c r="A113" s="114" t="s">
        <v>130</v>
      </c>
      <c r="B113" s="118">
        <v>0</v>
      </c>
      <c r="C113" s="173"/>
      <c r="D113" s="108">
        <f t="shared" si="4"/>
        <v>0</v>
      </c>
      <c r="E113" s="109" t="str">
        <f t="shared" si="5"/>
        <v/>
      </c>
      <c r="F113" s="116">
        <f t="shared" si="3"/>
        <v>0</v>
      </c>
    </row>
    <row r="114" spans="1:6" s="11" customFormat="1" ht="14.4">
      <c r="A114" s="114" t="s">
        <v>131</v>
      </c>
      <c r="B114" s="118">
        <v>0</v>
      </c>
      <c r="C114" s="173"/>
      <c r="D114" s="108">
        <f t="shared" si="4"/>
        <v>0</v>
      </c>
      <c r="E114" s="109" t="str">
        <f t="shared" si="5"/>
        <v/>
      </c>
      <c r="F114" s="116">
        <f t="shared" si="3"/>
        <v>0</v>
      </c>
    </row>
    <row r="115" spans="1:6" s="11" customFormat="1" ht="14.4">
      <c r="A115" s="114" t="s">
        <v>189</v>
      </c>
      <c r="B115" s="118">
        <v>0</v>
      </c>
      <c r="C115" s="173"/>
      <c r="D115" s="108">
        <f t="shared" si="4"/>
        <v>0</v>
      </c>
      <c r="E115" s="109" t="str">
        <f t="shared" si="5"/>
        <v/>
      </c>
      <c r="F115" s="116">
        <f t="shared" si="3"/>
        <v>0</v>
      </c>
    </row>
    <row r="116" spans="1:6" s="11" customFormat="1" ht="14.4">
      <c r="A116" s="114" t="s">
        <v>190</v>
      </c>
      <c r="B116" s="118">
        <v>0</v>
      </c>
      <c r="C116" s="173"/>
      <c r="D116" s="108">
        <f t="shared" si="4"/>
        <v>0</v>
      </c>
      <c r="E116" s="109" t="str">
        <f t="shared" si="5"/>
        <v/>
      </c>
      <c r="F116" s="116">
        <f t="shared" si="3"/>
        <v>0</v>
      </c>
    </row>
    <row r="117" spans="1:6" s="11" customFormat="1" ht="14.4">
      <c r="A117" s="114" t="s">
        <v>191</v>
      </c>
      <c r="B117" s="118">
        <v>0</v>
      </c>
      <c r="C117" s="173"/>
      <c r="D117" s="108">
        <f t="shared" si="4"/>
        <v>0</v>
      </c>
      <c r="E117" s="109" t="str">
        <f t="shared" si="5"/>
        <v/>
      </c>
      <c r="F117" s="116">
        <f t="shared" si="3"/>
        <v>0</v>
      </c>
    </row>
    <row r="118" spans="1:6" s="11" customFormat="1" ht="14.4">
      <c r="A118" s="114" t="s">
        <v>192</v>
      </c>
      <c r="B118" s="118">
        <v>0</v>
      </c>
      <c r="C118" s="173"/>
      <c r="D118" s="108">
        <f t="shared" si="4"/>
        <v>0</v>
      </c>
      <c r="E118" s="109" t="str">
        <f t="shared" si="5"/>
        <v/>
      </c>
      <c r="F118" s="116">
        <f t="shared" si="3"/>
        <v>0</v>
      </c>
    </row>
    <row r="119" spans="1:6" s="11" customFormat="1" ht="14.4">
      <c r="A119" s="114" t="s">
        <v>193</v>
      </c>
      <c r="B119" s="118">
        <v>0</v>
      </c>
      <c r="C119" s="173"/>
      <c r="D119" s="108">
        <f t="shared" si="4"/>
        <v>0</v>
      </c>
      <c r="E119" s="109" t="str">
        <f t="shared" si="5"/>
        <v/>
      </c>
      <c r="F119" s="116">
        <f t="shared" si="3"/>
        <v>0</v>
      </c>
    </row>
    <row r="120" spans="1:6" s="11" customFormat="1" ht="14.4">
      <c r="A120" s="114" t="s">
        <v>138</v>
      </c>
      <c r="B120" s="118">
        <v>0</v>
      </c>
      <c r="C120" s="173"/>
      <c r="D120" s="108">
        <f t="shared" si="4"/>
        <v>0</v>
      </c>
      <c r="E120" s="109" t="str">
        <f t="shared" si="5"/>
        <v/>
      </c>
      <c r="F120" s="116">
        <f t="shared" si="3"/>
        <v>0</v>
      </c>
    </row>
    <row r="121" spans="1:6" s="11" customFormat="1" ht="14.4">
      <c r="A121" s="114" t="s">
        <v>194</v>
      </c>
      <c r="B121" s="118">
        <v>0</v>
      </c>
      <c r="C121" s="173"/>
      <c r="D121" s="108">
        <f t="shared" si="4"/>
        <v>0</v>
      </c>
      <c r="E121" s="109" t="str">
        <f t="shared" si="5"/>
        <v/>
      </c>
      <c r="F121" s="116">
        <f t="shared" si="3"/>
        <v>0</v>
      </c>
    </row>
    <row r="122" spans="1:6" s="11" customFormat="1" ht="14.4">
      <c r="A122" s="114" t="s">
        <v>195</v>
      </c>
      <c r="B122" s="117">
        <f>SUM(B123,B124,B125,B126,B127,B128,B129,B130,B131,B132,B133)</f>
        <v>0</v>
      </c>
      <c r="C122" s="172">
        <f>SUM(C123,C124,C125,C126,C127,C128,C129,C130,C131,C132,C133)</f>
        <v>0</v>
      </c>
      <c r="D122" s="108">
        <f t="shared" si="4"/>
        <v>0</v>
      </c>
      <c r="E122" s="109" t="str">
        <f t="shared" si="5"/>
        <v/>
      </c>
      <c r="F122" s="116">
        <f t="shared" si="3"/>
        <v>0</v>
      </c>
    </row>
    <row r="123" spans="1:6" s="11" customFormat="1" ht="14.4">
      <c r="A123" s="114" t="s">
        <v>129</v>
      </c>
      <c r="B123" s="118">
        <v>0</v>
      </c>
      <c r="C123" s="173"/>
      <c r="D123" s="108">
        <f t="shared" si="4"/>
        <v>0</v>
      </c>
      <c r="E123" s="109" t="str">
        <f t="shared" si="5"/>
        <v/>
      </c>
      <c r="F123" s="116">
        <f t="shared" si="3"/>
        <v>0</v>
      </c>
    </row>
    <row r="124" spans="1:6" s="11" customFormat="1" ht="14.4">
      <c r="A124" s="114" t="s">
        <v>130</v>
      </c>
      <c r="B124" s="118">
        <v>0</v>
      </c>
      <c r="C124" s="173"/>
      <c r="D124" s="108">
        <f t="shared" si="4"/>
        <v>0</v>
      </c>
      <c r="E124" s="109" t="str">
        <f t="shared" si="5"/>
        <v/>
      </c>
      <c r="F124" s="116">
        <f t="shared" si="3"/>
        <v>0</v>
      </c>
    </row>
    <row r="125" spans="1:6" s="11" customFormat="1" ht="14.4">
      <c r="A125" s="114" t="s">
        <v>131</v>
      </c>
      <c r="B125" s="118">
        <v>0</v>
      </c>
      <c r="C125" s="173"/>
      <c r="D125" s="108">
        <f t="shared" si="4"/>
        <v>0</v>
      </c>
      <c r="E125" s="109" t="str">
        <f t="shared" si="5"/>
        <v/>
      </c>
      <c r="F125" s="116">
        <f t="shared" si="3"/>
        <v>0</v>
      </c>
    </row>
    <row r="126" spans="1:6" s="11" customFormat="1" ht="14.4">
      <c r="A126" s="114" t="s">
        <v>196</v>
      </c>
      <c r="B126" s="118">
        <v>0</v>
      </c>
      <c r="C126" s="173"/>
      <c r="D126" s="108">
        <f t="shared" si="4"/>
        <v>0</v>
      </c>
      <c r="E126" s="109" t="str">
        <f t="shared" si="5"/>
        <v/>
      </c>
      <c r="F126" s="116">
        <f t="shared" si="3"/>
        <v>0</v>
      </c>
    </row>
    <row r="127" spans="1:6" s="11" customFormat="1" ht="14.4">
      <c r="A127" s="114" t="s">
        <v>844</v>
      </c>
      <c r="B127" s="118">
        <v>0</v>
      </c>
      <c r="C127" s="173"/>
      <c r="D127" s="108">
        <f t="shared" si="4"/>
        <v>0</v>
      </c>
      <c r="E127" s="109" t="str">
        <f t="shared" si="5"/>
        <v/>
      </c>
      <c r="F127" s="116">
        <f t="shared" si="3"/>
        <v>0</v>
      </c>
    </row>
    <row r="128" spans="1:6" s="11" customFormat="1" ht="14.4">
      <c r="A128" s="114" t="s">
        <v>845</v>
      </c>
      <c r="B128" s="118">
        <v>0</v>
      </c>
      <c r="C128" s="173"/>
      <c r="D128" s="108">
        <f t="shared" si="4"/>
        <v>0</v>
      </c>
      <c r="E128" s="109" t="str">
        <f t="shared" si="5"/>
        <v/>
      </c>
      <c r="F128" s="116">
        <f t="shared" si="3"/>
        <v>0</v>
      </c>
    </row>
    <row r="129" spans="1:6" s="11" customFormat="1" ht="14.4">
      <c r="A129" s="114" t="s">
        <v>197</v>
      </c>
      <c r="B129" s="118">
        <v>0</v>
      </c>
      <c r="C129" s="173"/>
      <c r="D129" s="108">
        <f t="shared" si="4"/>
        <v>0</v>
      </c>
      <c r="E129" s="109" t="str">
        <f t="shared" si="5"/>
        <v/>
      </c>
      <c r="F129" s="116">
        <f t="shared" si="3"/>
        <v>0</v>
      </c>
    </row>
    <row r="130" spans="1:6" s="11" customFormat="1" ht="14.4">
      <c r="A130" s="114" t="s">
        <v>846</v>
      </c>
      <c r="B130" s="118">
        <v>0</v>
      </c>
      <c r="C130" s="173"/>
      <c r="D130" s="108">
        <f t="shared" si="4"/>
        <v>0</v>
      </c>
      <c r="E130" s="109" t="str">
        <f t="shared" si="5"/>
        <v/>
      </c>
      <c r="F130" s="116">
        <f t="shared" si="3"/>
        <v>0</v>
      </c>
    </row>
    <row r="131" spans="1:6" s="11" customFormat="1" ht="14.4">
      <c r="A131" s="114" t="s">
        <v>847</v>
      </c>
      <c r="B131" s="118">
        <v>0</v>
      </c>
      <c r="C131" s="173"/>
      <c r="D131" s="108">
        <f t="shared" si="4"/>
        <v>0</v>
      </c>
      <c r="E131" s="109" t="str">
        <f t="shared" si="5"/>
        <v/>
      </c>
      <c r="F131" s="116">
        <f t="shared" si="3"/>
        <v>0</v>
      </c>
    </row>
    <row r="132" spans="1:6" s="11" customFormat="1" ht="14.4">
      <c r="A132" s="114" t="s">
        <v>138</v>
      </c>
      <c r="B132" s="118">
        <v>0</v>
      </c>
      <c r="C132" s="173"/>
      <c r="D132" s="108">
        <f t="shared" si="4"/>
        <v>0</v>
      </c>
      <c r="E132" s="109" t="str">
        <f t="shared" si="5"/>
        <v/>
      </c>
      <c r="F132" s="116">
        <f t="shared" si="3"/>
        <v>0</v>
      </c>
    </row>
    <row r="133" spans="1:6" s="11" customFormat="1" ht="14.4">
      <c r="A133" s="114" t="s">
        <v>198</v>
      </c>
      <c r="B133" s="118">
        <v>0</v>
      </c>
      <c r="C133" s="173"/>
      <c r="D133" s="108">
        <f t="shared" si="4"/>
        <v>0</v>
      </c>
      <c r="E133" s="109" t="str">
        <f t="shared" si="5"/>
        <v/>
      </c>
      <c r="F133" s="116">
        <f t="shared" si="3"/>
        <v>0</v>
      </c>
    </row>
    <row r="134" spans="1:6" s="11" customFormat="1" ht="14.4">
      <c r="A134" s="114" t="s">
        <v>199</v>
      </c>
      <c r="B134" s="117">
        <f>SUM(B135,B136,B137,B138,B139,B140)</f>
        <v>9</v>
      </c>
      <c r="C134" s="172">
        <f>SUM(C135,C136,C137,C138,C139,C140)</f>
        <v>0</v>
      </c>
      <c r="D134" s="108">
        <f t="shared" si="4"/>
        <v>-9</v>
      </c>
      <c r="E134" s="109">
        <f t="shared" si="5"/>
        <v>-100</v>
      </c>
      <c r="F134" s="116">
        <f t="shared" ref="F134:F197" si="6">B134+C134</f>
        <v>9</v>
      </c>
    </row>
    <row r="135" spans="1:6" s="11" customFormat="1" ht="14.4">
      <c r="A135" s="114" t="s">
        <v>129</v>
      </c>
      <c r="B135" s="118">
        <v>0</v>
      </c>
      <c r="C135" s="173"/>
      <c r="D135" s="108">
        <f t="shared" ref="D135:D198" si="7">C135-B135</f>
        <v>0</v>
      </c>
      <c r="E135" s="109" t="str">
        <f t="shared" ref="E135:E198" si="8">IF(B135=0,"",D135/B135*100)</f>
        <v/>
      </c>
      <c r="F135" s="116">
        <f t="shared" si="6"/>
        <v>0</v>
      </c>
    </row>
    <row r="136" spans="1:6" s="11" customFormat="1" ht="14.4">
      <c r="A136" s="114" t="s">
        <v>130</v>
      </c>
      <c r="B136" s="118">
        <v>0</v>
      </c>
      <c r="C136" s="173"/>
      <c r="D136" s="108">
        <f t="shared" si="7"/>
        <v>0</v>
      </c>
      <c r="E136" s="109" t="str">
        <f t="shared" si="8"/>
        <v/>
      </c>
      <c r="F136" s="116">
        <f t="shared" si="6"/>
        <v>0</v>
      </c>
    </row>
    <row r="137" spans="1:6" s="11" customFormat="1" ht="14.4">
      <c r="A137" s="114" t="s">
        <v>131</v>
      </c>
      <c r="B137" s="118">
        <v>0</v>
      </c>
      <c r="C137" s="173"/>
      <c r="D137" s="108">
        <f t="shared" si="7"/>
        <v>0</v>
      </c>
      <c r="E137" s="109" t="str">
        <f t="shared" si="8"/>
        <v/>
      </c>
      <c r="F137" s="116">
        <f t="shared" si="6"/>
        <v>0</v>
      </c>
    </row>
    <row r="138" spans="1:6" s="11" customFormat="1" ht="14.4">
      <c r="A138" s="114" t="s">
        <v>200</v>
      </c>
      <c r="B138" s="118">
        <v>9</v>
      </c>
      <c r="C138" s="173">
        <v>0</v>
      </c>
      <c r="D138" s="108">
        <f t="shared" si="7"/>
        <v>-9</v>
      </c>
      <c r="E138" s="109">
        <f t="shared" si="8"/>
        <v>-100</v>
      </c>
      <c r="F138" s="116">
        <f t="shared" si="6"/>
        <v>9</v>
      </c>
    </row>
    <row r="139" spans="1:6" s="11" customFormat="1" ht="14.4">
      <c r="A139" s="114" t="s">
        <v>138</v>
      </c>
      <c r="B139" s="118">
        <v>0</v>
      </c>
      <c r="C139" s="173"/>
      <c r="D139" s="108">
        <f t="shared" si="7"/>
        <v>0</v>
      </c>
      <c r="E139" s="109" t="str">
        <f t="shared" si="8"/>
        <v/>
      </c>
      <c r="F139" s="116">
        <f t="shared" si="6"/>
        <v>0</v>
      </c>
    </row>
    <row r="140" spans="1:6" s="11" customFormat="1" ht="14.4">
      <c r="A140" s="114" t="s">
        <v>201</v>
      </c>
      <c r="B140" s="118">
        <v>0</v>
      </c>
      <c r="C140" s="173"/>
      <c r="D140" s="108">
        <f t="shared" si="7"/>
        <v>0</v>
      </c>
      <c r="E140" s="109" t="str">
        <f t="shared" si="8"/>
        <v/>
      </c>
      <c r="F140" s="116">
        <f t="shared" si="6"/>
        <v>0</v>
      </c>
    </row>
    <row r="141" spans="1:6" s="11" customFormat="1" ht="14.4">
      <c r="A141" s="114" t="s">
        <v>848</v>
      </c>
      <c r="B141" s="117">
        <f>SUM(B142,B143,B144,B145,B146,B147,B148)</f>
        <v>0</v>
      </c>
      <c r="C141" s="172">
        <f>SUM(C142,C143,C144,C145,C146,C147,C148)</f>
        <v>0</v>
      </c>
      <c r="D141" s="108">
        <f t="shared" si="7"/>
        <v>0</v>
      </c>
      <c r="E141" s="109" t="str">
        <f t="shared" si="8"/>
        <v/>
      </c>
      <c r="F141" s="116">
        <f t="shared" si="6"/>
        <v>0</v>
      </c>
    </row>
    <row r="142" spans="1:6" s="11" customFormat="1" ht="14.4">
      <c r="A142" s="114" t="s">
        <v>129</v>
      </c>
      <c r="B142" s="118">
        <v>0</v>
      </c>
      <c r="C142" s="173"/>
      <c r="D142" s="108">
        <f t="shared" si="7"/>
        <v>0</v>
      </c>
      <c r="E142" s="109" t="str">
        <f t="shared" si="8"/>
        <v/>
      </c>
      <c r="F142" s="116">
        <f t="shared" si="6"/>
        <v>0</v>
      </c>
    </row>
    <row r="143" spans="1:6" s="11" customFormat="1" ht="14.4">
      <c r="A143" s="114" t="s">
        <v>130</v>
      </c>
      <c r="B143" s="118">
        <v>0</v>
      </c>
      <c r="C143" s="173"/>
      <c r="D143" s="108">
        <f t="shared" si="7"/>
        <v>0</v>
      </c>
      <c r="E143" s="109" t="str">
        <f t="shared" si="8"/>
        <v/>
      </c>
      <c r="F143" s="116">
        <f t="shared" si="6"/>
        <v>0</v>
      </c>
    </row>
    <row r="144" spans="1:6" s="11" customFormat="1" ht="14.4">
      <c r="A144" s="114" t="s">
        <v>131</v>
      </c>
      <c r="B144" s="118">
        <v>0</v>
      </c>
      <c r="C144" s="173"/>
      <c r="D144" s="108">
        <f t="shared" si="7"/>
        <v>0</v>
      </c>
      <c r="E144" s="109" t="str">
        <f t="shared" si="8"/>
        <v/>
      </c>
      <c r="F144" s="116">
        <f t="shared" si="6"/>
        <v>0</v>
      </c>
    </row>
    <row r="145" spans="1:6" s="11" customFormat="1" ht="14.4">
      <c r="A145" s="114" t="s">
        <v>202</v>
      </c>
      <c r="B145" s="118">
        <v>0</v>
      </c>
      <c r="C145" s="173"/>
      <c r="D145" s="108">
        <f t="shared" si="7"/>
        <v>0</v>
      </c>
      <c r="E145" s="109" t="str">
        <f t="shared" si="8"/>
        <v/>
      </c>
      <c r="F145" s="116">
        <f t="shared" si="6"/>
        <v>0</v>
      </c>
    </row>
    <row r="146" spans="1:6" s="11" customFormat="1" ht="14.4">
      <c r="A146" s="114" t="s">
        <v>203</v>
      </c>
      <c r="B146" s="118">
        <v>0</v>
      </c>
      <c r="C146" s="173"/>
      <c r="D146" s="108">
        <f t="shared" si="7"/>
        <v>0</v>
      </c>
      <c r="E146" s="109" t="str">
        <f t="shared" si="8"/>
        <v/>
      </c>
      <c r="F146" s="116">
        <f t="shared" si="6"/>
        <v>0</v>
      </c>
    </row>
    <row r="147" spans="1:6" s="11" customFormat="1" ht="14.4">
      <c r="A147" s="114" t="s">
        <v>138</v>
      </c>
      <c r="B147" s="118">
        <v>0</v>
      </c>
      <c r="C147" s="173"/>
      <c r="D147" s="108">
        <f t="shared" si="7"/>
        <v>0</v>
      </c>
      <c r="E147" s="109" t="str">
        <f t="shared" si="8"/>
        <v/>
      </c>
      <c r="F147" s="116">
        <f t="shared" si="6"/>
        <v>0</v>
      </c>
    </row>
    <row r="148" spans="1:6" s="11" customFormat="1" ht="14.4">
      <c r="A148" s="114" t="s">
        <v>849</v>
      </c>
      <c r="B148" s="118">
        <v>0</v>
      </c>
      <c r="C148" s="173"/>
      <c r="D148" s="108">
        <f t="shared" si="7"/>
        <v>0</v>
      </c>
      <c r="E148" s="109" t="str">
        <f t="shared" si="8"/>
        <v/>
      </c>
      <c r="F148" s="116">
        <f t="shared" si="6"/>
        <v>0</v>
      </c>
    </row>
    <row r="149" spans="1:6" s="11" customFormat="1" ht="14.4">
      <c r="A149" s="114" t="s">
        <v>205</v>
      </c>
      <c r="B149" s="117">
        <f>SUM(B150,B151,B152,B153,B154)</f>
        <v>0</v>
      </c>
      <c r="C149" s="172">
        <f>SUM(C150,C151,C152,C153,C154)</f>
        <v>0</v>
      </c>
      <c r="D149" s="108">
        <f t="shared" si="7"/>
        <v>0</v>
      </c>
      <c r="E149" s="109" t="str">
        <f t="shared" si="8"/>
        <v/>
      </c>
      <c r="F149" s="116">
        <f t="shared" si="6"/>
        <v>0</v>
      </c>
    </row>
    <row r="150" spans="1:6" s="11" customFormat="1" ht="14.4">
      <c r="A150" s="114" t="s">
        <v>129</v>
      </c>
      <c r="B150" s="118">
        <v>0</v>
      </c>
      <c r="C150" s="173"/>
      <c r="D150" s="108">
        <f t="shared" si="7"/>
        <v>0</v>
      </c>
      <c r="E150" s="109" t="str">
        <f t="shared" si="8"/>
        <v/>
      </c>
      <c r="F150" s="116">
        <f t="shared" si="6"/>
        <v>0</v>
      </c>
    </row>
    <row r="151" spans="1:6" s="11" customFormat="1" ht="14.4">
      <c r="A151" s="114" t="s">
        <v>130</v>
      </c>
      <c r="B151" s="118">
        <v>0</v>
      </c>
      <c r="C151" s="173"/>
      <c r="D151" s="108">
        <f t="shared" si="7"/>
        <v>0</v>
      </c>
      <c r="E151" s="109" t="str">
        <f t="shared" si="8"/>
        <v/>
      </c>
      <c r="F151" s="116">
        <f t="shared" si="6"/>
        <v>0</v>
      </c>
    </row>
    <row r="152" spans="1:6" s="11" customFormat="1" ht="14.4">
      <c r="A152" s="114" t="s">
        <v>131</v>
      </c>
      <c r="B152" s="118">
        <v>0</v>
      </c>
      <c r="C152" s="173"/>
      <c r="D152" s="108">
        <f t="shared" si="7"/>
        <v>0</v>
      </c>
      <c r="E152" s="109" t="str">
        <f t="shared" si="8"/>
        <v/>
      </c>
      <c r="F152" s="116">
        <f t="shared" si="6"/>
        <v>0</v>
      </c>
    </row>
    <row r="153" spans="1:6" s="11" customFormat="1" ht="14.4">
      <c r="A153" s="114" t="s">
        <v>206</v>
      </c>
      <c r="B153" s="118">
        <v>0</v>
      </c>
      <c r="C153" s="173"/>
      <c r="D153" s="108">
        <f t="shared" si="7"/>
        <v>0</v>
      </c>
      <c r="E153" s="109" t="str">
        <f t="shared" si="8"/>
        <v/>
      </c>
      <c r="F153" s="116">
        <f t="shared" si="6"/>
        <v>0</v>
      </c>
    </row>
    <row r="154" spans="1:6" s="11" customFormat="1" ht="14.4">
      <c r="A154" s="114" t="s">
        <v>207</v>
      </c>
      <c r="B154" s="118">
        <v>0</v>
      </c>
      <c r="C154" s="173"/>
      <c r="D154" s="108">
        <f t="shared" si="7"/>
        <v>0</v>
      </c>
      <c r="E154" s="109" t="str">
        <f t="shared" si="8"/>
        <v/>
      </c>
      <c r="F154" s="116">
        <f t="shared" si="6"/>
        <v>0</v>
      </c>
    </row>
    <row r="155" spans="1:6" s="11" customFormat="1" ht="14.4">
      <c r="A155" s="114" t="s">
        <v>208</v>
      </c>
      <c r="B155" s="117">
        <f>SUM(B156,B157,B158,B159,B160,B161)</f>
        <v>31</v>
      </c>
      <c r="C155" s="172">
        <f>SUM(C156,C157,C158,C159,C160,C161)</f>
        <v>33</v>
      </c>
      <c r="D155" s="108">
        <f t="shared" si="7"/>
        <v>2</v>
      </c>
      <c r="E155" s="109">
        <f t="shared" si="8"/>
        <v>6.4516129032258061</v>
      </c>
      <c r="F155" s="116">
        <f t="shared" si="6"/>
        <v>64</v>
      </c>
    </row>
    <row r="156" spans="1:6" s="11" customFormat="1" ht="14.4">
      <c r="A156" s="114" t="s">
        <v>129</v>
      </c>
      <c r="B156" s="118">
        <v>30</v>
      </c>
      <c r="C156" s="173">
        <v>32</v>
      </c>
      <c r="D156" s="108">
        <f t="shared" si="7"/>
        <v>2</v>
      </c>
      <c r="E156" s="109">
        <f t="shared" si="8"/>
        <v>6.666666666666667</v>
      </c>
      <c r="F156" s="116">
        <f t="shared" si="6"/>
        <v>62</v>
      </c>
    </row>
    <row r="157" spans="1:6" s="11" customFormat="1" ht="14.4">
      <c r="A157" s="114" t="s">
        <v>130</v>
      </c>
      <c r="B157" s="118">
        <v>1</v>
      </c>
      <c r="C157" s="173">
        <v>1</v>
      </c>
      <c r="D157" s="108">
        <f t="shared" si="7"/>
        <v>0</v>
      </c>
      <c r="E157" s="109">
        <f t="shared" si="8"/>
        <v>0</v>
      </c>
      <c r="F157" s="116">
        <f t="shared" si="6"/>
        <v>2</v>
      </c>
    </row>
    <row r="158" spans="1:6" s="11" customFormat="1" ht="14.4">
      <c r="A158" s="114" t="s">
        <v>131</v>
      </c>
      <c r="B158" s="118">
        <v>0</v>
      </c>
      <c r="C158" s="173"/>
      <c r="D158" s="108">
        <f t="shared" si="7"/>
        <v>0</v>
      </c>
      <c r="E158" s="109" t="str">
        <f t="shared" si="8"/>
        <v/>
      </c>
      <c r="F158" s="116">
        <f t="shared" si="6"/>
        <v>0</v>
      </c>
    </row>
    <row r="159" spans="1:6" s="11" customFormat="1" ht="14.4">
      <c r="A159" s="114" t="s">
        <v>143</v>
      </c>
      <c r="B159" s="118">
        <v>0</v>
      </c>
      <c r="C159" s="173"/>
      <c r="D159" s="108">
        <f t="shared" si="7"/>
        <v>0</v>
      </c>
      <c r="E159" s="109" t="str">
        <f t="shared" si="8"/>
        <v/>
      </c>
      <c r="F159" s="116">
        <f t="shared" si="6"/>
        <v>0</v>
      </c>
    </row>
    <row r="160" spans="1:6" s="11" customFormat="1" ht="14.4">
      <c r="A160" s="114" t="s">
        <v>138</v>
      </c>
      <c r="B160" s="118">
        <v>0</v>
      </c>
      <c r="C160" s="173"/>
      <c r="D160" s="108">
        <f t="shared" si="7"/>
        <v>0</v>
      </c>
      <c r="E160" s="109" t="str">
        <f t="shared" si="8"/>
        <v/>
      </c>
      <c r="F160" s="116">
        <f t="shared" si="6"/>
        <v>0</v>
      </c>
    </row>
    <row r="161" spans="1:6" s="11" customFormat="1" ht="14.4">
      <c r="A161" s="114" t="s">
        <v>209</v>
      </c>
      <c r="B161" s="118">
        <v>0</v>
      </c>
      <c r="C161" s="173"/>
      <c r="D161" s="108">
        <f t="shared" si="7"/>
        <v>0</v>
      </c>
      <c r="E161" s="109" t="str">
        <f t="shared" si="8"/>
        <v/>
      </c>
      <c r="F161" s="116">
        <f t="shared" si="6"/>
        <v>0</v>
      </c>
    </row>
    <row r="162" spans="1:6" s="11" customFormat="1" ht="14.4">
      <c r="A162" s="114" t="s">
        <v>210</v>
      </c>
      <c r="B162" s="117">
        <f>SUM(B163,B164,B165,B166,B167,B168)</f>
        <v>221</v>
      </c>
      <c r="C162" s="172">
        <f>SUM(C163,C164,C165,C166,C167,C168)</f>
        <v>277</v>
      </c>
      <c r="D162" s="108">
        <f t="shared" si="7"/>
        <v>56</v>
      </c>
      <c r="E162" s="109">
        <f t="shared" si="8"/>
        <v>25.339366515837103</v>
      </c>
      <c r="F162" s="116">
        <f t="shared" si="6"/>
        <v>498</v>
      </c>
    </row>
    <row r="163" spans="1:6" s="11" customFormat="1" ht="14.4">
      <c r="A163" s="114" t="s">
        <v>129</v>
      </c>
      <c r="B163" s="118">
        <v>145</v>
      </c>
      <c r="C163" s="173">
        <v>164</v>
      </c>
      <c r="D163" s="108">
        <f t="shared" si="7"/>
        <v>19</v>
      </c>
      <c r="E163" s="109">
        <f t="shared" si="8"/>
        <v>13.103448275862069</v>
      </c>
      <c r="F163" s="116">
        <f t="shared" si="6"/>
        <v>309</v>
      </c>
    </row>
    <row r="164" spans="1:6" s="11" customFormat="1" ht="14.4">
      <c r="A164" s="114" t="s">
        <v>130</v>
      </c>
      <c r="B164" s="118">
        <v>76</v>
      </c>
      <c r="C164" s="173">
        <v>16</v>
      </c>
      <c r="D164" s="108">
        <f t="shared" si="7"/>
        <v>-60</v>
      </c>
      <c r="E164" s="109">
        <f t="shared" si="8"/>
        <v>-78.94736842105263</v>
      </c>
      <c r="F164" s="116">
        <f t="shared" si="6"/>
        <v>92</v>
      </c>
    </row>
    <row r="165" spans="1:6" s="11" customFormat="1" ht="14.4">
      <c r="A165" s="114" t="s">
        <v>131</v>
      </c>
      <c r="B165" s="118">
        <v>0</v>
      </c>
      <c r="C165" s="173"/>
      <c r="D165" s="108">
        <f t="shared" si="7"/>
        <v>0</v>
      </c>
      <c r="E165" s="109" t="str">
        <f t="shared" si="8"/>
        <v/>
      </c>
      <c r="F165" s="116">
        <f t="shared" si="6"/>
        <v>0</v>
      </c>
    </row>
    <row r="166" spans="1:6" s="11" customFormat="1" ht="14.4">
      <c r="A166" s="114" t="s">
        <v>850</v>
      </c>
      <c r="B166" s="118">
        <v>0</v>
      </c>
      <c r="C166" s="173"/>
      <c r="D166" s="108">
        <f t="shared" si="7"/>
        <v>0</v>
      </c>
      <c r="E166" s="109" t="str">
        <f t="shared" si="8"/>
        <v/>
      </c>
      <c r="F166" s="116">
        <f t="shared" si="6"/>
        <v>0</v>
      </c>
    </row>
    <row r="167" spans="1:6" s="11" customFormat="1" ht="14.4">
      <c r="A167" s="114" t="s">
        <v>138</v>
      </c>
      <c r="B167" s="118">
        <v>0</v>
      </c>
      <c r="C167" s="173">
        <v>97</v>
      </c>
      <c r="D167" s="108">
        <f t="shared" si="7"/>
        <v>97</v>
      </c>
      <c r="E167" s="109" t="str">
        <f t="shared" si="8"/>
        <v/>
      </c>
      <c r="F167" s="116">
        <f t="shared" si="6"/>
        <v>97</v>
      </c>
    </row>
    <row r="168" spans="1:6" s="11" customFormat="1" ht="14.4">
      <c r="A168" s="114" t="s">
        <v>211</v>
      </c>
      <c r="B168" s="118">
        <v>0</v>
      </c>
      <c r="C168" s="173"/>
      <c r="D168" s="108">
        <f t="shared" si="7"/>
        <v>0</v>
      </c>
      <c r="E168" s="109" t="str">
        <f t="shared" si="8"/>
        <v/>
      </c>
      <c r="F168" s="116">
        <f t="shared" si="6"/>
        <v>0</v>
      </c>
    </row>
    <row r="169" spans="1:6" s="11" customFormat="1" ht="14.4">
      <c r="A169" s="114" t="s">
        <v>851</v>
      </c>
      <c r="B169" s="117">
        <f>SUM(B170,B171,B172,B173,B174,B175)</f>
        <v>1577</v>
      </c>
      <c r="C169" s="172">
        <f>SUM(C170,C171,C172,C173,C174,C175)</f>
        <v>1160</v>
      </c>
      <c r="D169" s="108">
        <f t="shared" si="7"/>
        <v>-417</v>
      </c>
      <c r="E169" s="109">
        <f t="shared" si="8"/>
        <v>-26.442612555485102</v>
      </c>
      <c r="F169" s="116">
        <f t="shared" si="6"/>
        <v>2737</v>
      </c>
    </row>
    <row r="170" spans="1:6" s="11" customFormat="1" ht="14.4">
      <c r="A170" s="114" t="s">
        <v>129</v>
      </c>
      <c r="B170" s="118">
        <v>459</v>
      </c>
      <c r="C170" s="173">
        <v>407</v>
      </c>
      <c r="D170" s="108">
        <f t="shared" si="7"/>
        <v>-52</v>
      </c>
      <c r="E170" s="109">
        <f t="shared" si="8"/>
        <v>-11.328976034858387</v>
      </c>
      <c r="F170" s="116">
        <f t="shared" si="6"/>
        <v>866</v>
      </c>
    </row>
    <row r="171" spans="1:6" s="11" customFormat="1" ht="14.4">
      <c r="A171" s="114" t="s">
        <v>130</v>
      </c>
      <c r="B171" s="118">
        <v>408</v>
      </c>
      <c r="C171" s="173">
        <v>187</v>
      </c>
      <c r="D171" s="108">
        <f t="shared" si="7"/>
        <v>-221</v>
      </c>
      <c r="E171" s="109">
        <f t="shared" si="8"/>
        <v>-54.166666666666664</v>
      </c>
      <c r="F171" s="116">
        <f t="shared" si="6"/>
        <v>595</v>
      </c>
    </row>
    <row r="172" spans="1:6" s="11" customFormat="1" ht="14.4">
      <c r="A172" s="114" t="s">
        <v>131</v>
      </c>
      <c r="B172" s="118">
        <v>0</v>
      </c>
      <c r="C172" s="173"/>
      <c r="D172" s="108">
        <f t="shared" si="7"/>
        <v>0</v>
      </c>
      <c r="E172" s="109" t="str">
        <f t="shared" si="8"/>
        <v/>
      </c>
      <c r="F172" s="116">
        <f t="shared" si="6"/>
        <v>0</v>
      </c>
    </row>
    <row r="173" spans="1:6" s="11" customFormat="1" ht="14.4">
      <c r="A173" s="114" t="s">
        <v>212</v>
      </c>
      <c r="B173" s="118">
        <v>0</v>
      </c>
      <c r="C173" s="173"/>
      <c r="D173" s="108">
        <f t="shared" si="7"/>
        <v>0</v>
      </c>
      <c r="E173" s="109" t="str">
        <f t="shared" si="8"/>
        <v/>
      </c>
      <c r="F173" s="116">
        <f t="shared" si="6"/>
        <v>0</v>
      </c>
    </row>
    <row r="174" spans="1:6" s="11" customFormat="1" ht="14.4">
      <c r="A174" s="114" t="s">
        <v>138</v>
      </c>
      <c r="B174" s="118">
        <v>706</v>
      </c>
      <c r="C174" s="173">
        <v>563</v>
      </c>
      <c r="D174" s="108">
        <f t="shared" si="7"/>
        <v>-143</v>
      </c>
      <c r="E174" s="109">
        <f t="shared" si="8"/>
        <v>-20.254957507082153</v>
      </c>
      <c r="F174" s="116">
        <f t="shared" si="6"/>
        <v>1269</v>
      </c>
    </row>
    <row r="175" spans="1:6" s="11" customFormat="1" ht="14.4">
      <c r="A175" s="114" t="s">
        <v>852</v>
      </c>
      <c r="B175" s="118">
        <v>4</v>
      </c>
      <c r="C175" s="173">
        <v>3</v>
      </c>
      <c r="D175" s="108">
        <f t="shared" si="7"/>
        <v>-1</v>
      </c>
      <c r="E175" s="109">
        <f t="shared" si="8"/>
        <v>-25</v>
      </c>
      <c r="F175" s="116">
        <f t="shared" si="6"/>
        <v>7</v>
      </c>
    </row>
    <row r="176" spans="1:6" s="11" customFormat="1" ht="14.4">
      <c r="A176" s="114" t="s">
        <v>213</v>
      </c>
      <c r="B176" s="117">
        <f>SUM(B177,B178,B179,B180,B181,B182)</f>
        <v>226</v>
      </c>
      <c r="C176" s="172">
        <f>SUM(C177,C178,C179,C180,C181,C182)</f>
        <v>327</v>
      </c>
      <c r="D176" s="108">
        <f t="shared" si="7"/>
        <v>101</v>
      </c>
      <c r="E176" s="109">
        <f t="shared" si="8"/>
        <v>44.690265486725664</v>
      </c>
      <c r="F176" s="116">
        <f t="shared" si="6"/>
        <v>553</v>
      </c>
    </row>
    <row r="177" spans="1:6" s="11" customFormat="1" ht="14.4">
      <c r="A177" s="114" t="s">
        <v>129</v>
      </c>
      <c r="B177" s="118">
        <v>103</v>
      </c>
      <c r="C177" s="173">
        <v>115</v>
      </c>
      <c r="D177" s="108">
        <f t="shared" si="7"/>
        <v>12</v>
      </c>
      <c r="E177" s="109">
        <f t="shared" si="8"/>
        <v>11.650485436893204</v>
      </c>
      <c r="F177" s="116">
        <f t="shared" si="6"/>
        <v>218</v>
      </c>
    </row>
    <row r="178" spans="1:6" s="11" customFormat="1" ht="14.4">
      <c r="A178" s="114" t="s">
        <v>130</v>
      </c>
      <c r="B178" s="118">
        <v>123</v>
      </c>
      <c r="C178" s="173">
        <v>120</v>
      </c>
      <c r="D178" s="108">
        <f t="shared" si="7"/>
        <v>-3</v>
      </c>
      <c r="E178" s="109">
        <f t="shared" si="8"/>
        <v>-2.4390243902439024</v>
      </c>
      <c r="F178" s="116">
        <f t="shared" si="6"/>
        <v>243</v>
      </c>
    </row>
    <row r="179" spans="1:6" s="11" customFormat="1" ht="14.4">
      <c r="A179" s="114" t="s">
        <v>131</v>
      </c>
      <c r="B179" s="118">
        <v>0</v>
      </c>
      <c r="C179" s="173"/>
      <c r="D179" s="108">
        <f t="shared" si="7"/>
        <v>0</v>
      </c>
      <c r="E179" s="109" t="str">
        <f t="shared" si="8"/>
        <v/>
      </c>
      <c r="F179" s="116">
        <f t="shared" si="6"/>
        <v>0</v>
      </c>
    </row>
    <row r="180" spans="1:6" s="11" customFormat="1" ht="14.4">
      <c r="A180" s="114" t="s">
        <v>853</v>
      </c>
      <c r="B180" s="118">
        <v>0</v>
      </c>
      <c r="C180" s="173"/>
      <c r="D180" s="108">
        <f t="shared" si="7"/>
        <v>0</v>
      </c>
      <c r="E180" s="109" t="str">
        <f t="shared" si="8"/>
        <v/>
      </c>
      <c r="F180" s="116">
        <f t="shared" si="6"/>
        <v>0</v>
      </c>
    </row>
    <row r="181" spans="1:6" s="11" customFormat="1" ht="14.4">
      <c r="A181" s="114" t="s">
        <v>138</v>
      </c>
      <c r="B181" s="118">
        <v>0</v>
      </c>
      <c r="C181" s="173">
        <v>92</v>
      </c>
      <c r="D181" s="108">
        <f t="shared" si="7"/>
        <v>92</v>
      </c>
      <c r="E181" s="109" t="str">
        <f t="shared" si="8"/>
        <v/>
      </c>
      <c r="F181" s="116">
        <f t="shared" si="6"/>
        <v>92</v>
      </c>
    </row>
    <row r="182" spans="1:6" s="11" customFormat="1" ht="14.4">
      <c r="A182" s="114" t="s">
        <v>214</v>
      </c>
      <c r="B182" s="118"/>
      <c r="C182" s="173">
        <v>0</v>
      </c>
      <c r="D182" s="108">
        <f t="shared" si="7"/>
        <v>0</v>
      </c>
      <c r="E182" s="109" t="str">
        <f t="shared" si="8"/>
        <v/>
      </c>
      <c r="F182" s="116">
        <f t="shared" si="6"/>
        <v>0</v>
      </c>
    </row>
    <row r="183" spans="1:6" s="11" customFormat="1" ht="14.4">
      <c r="A183" s="114" t="s">
        <v>215</v>
      </c>
      <c r="B183" s="117">
        <f>SUM(B184,B185,B186,B187,B188,B189)</f>
        <v>565</v>
      </c>
      <c r="C183" s="172">
        <f>SUM(C184,C185,C186,C187,C188,C189)</f>
        <v>503</v>
      </c>
      <c r="D183" s="108">
        <f t="shared" si="7"/>
        <v>-62</v>
      </c>
      <c r="E183" s="109">
        <f t="shared" si="8"/>
        <v>-10.973451327433628</v>
      </c>
      <c r="F183" s="116">
        <f t="shared" si="6"/>
        <v>1068</v>
      </c>
    </row>
    <row r="184" spans="1:6" s="11" customFormat="1" ht="14.4">
      <c r="A184" s="114" t="s">
        <v>129</v>
      </c>
      <c r="B184" s="118">
        <v>87</v>
      </c>
      <c r="C184" s="173">
        <v>89</v>
      </c>
      <c r="D184" s="108">
        <f t="shared" si="7"/>
        <v>2</v>
      </c>
      <c r="E184" s="109">
        <f t="shared" si="8"/>
        <v>2.2988505747126435</v>
      </c>
      <c r="F184" s="116">
        <f t="shared" si="6"/>
        <v>176</v>
      </c>
    </row>
    <row r="185" spans="1:6" s="11" customFormat="1" ht="14.4">
      <c r="A185" s="114" t="s">
        <v>130</v>
      </c>
      <c r="B185" s="118">
        <v>147</v>
      </c>
      <c r="C185" s="173">
        <v>27</v>
      </c>
      <c r="D185" s="108">
        <f t="shared" si="7"/>
        <v>-120</v>
      </c>
      <c r="E185" s="109">
        <f t="shared" si="8"/>
        <v>-81.632653061224488</v>
      </c>
      <c r="F185" s="116">
        <f t="shared" si="6"/>
        <v>174</v>
      </c>
    </row>
    <row r="186" spans="1:6" s="11" customFormat="1" ht="14.4">
      <c r="A186" s="114" t="s">
        <v>131</v>
      </c>
      <c r="B186" s="118">
        <v>0</v>
      </c>
      <c r="C186" s="173"/>
      <c r="D186" s="108">
        <f t="shared" si="7"/>
        <v>0</v>
      </c>
      <c r="E186" s="109" t="str">
        <f t="shared" si="8"/>
        <v/>
      </c>
      <c r="F186" s="116">
        <f t="shared" si="6"/>
        <v>0</v>
      </c>
    </row>
    <row r="187" spans="1:6" s="11" customFormat="1" ht="14.4">
      <c r="A187" s="114" t="s">
        <v>854</v>
      </c>
      <c r="B187" s="118">
        <v>0</v>
      </c>
      <c r="C187" s="173"/>
      <c r="D187" s="108">
        <f t="shared" si="7"/>
        <v>0</v>
      </c>
      <c r="E187" s="109" t="str">
        <f t="shared" si="8"/>
        <v/>
      </c>
      <c r="F187" s="116">
        <f t="shared" si="6"/>
        <v>0</v>
      </c>
    </row>
    <row r="188" spans="1:6" s="11" customFormat="1" ht="14.4">
      <c r="A188" s="114" t="s">
        <v>138</v>
      </c>
      <c r="B188" s="118">
        <v>327</v>
      </c>
      <c r="C188" s="173">
        <v>387</v>
      </c>
      <c r="D188" s="108">
        <f t="shared" si="7"/>
        <v>60</v>
      </c>
      <c r="E188" s="109">
        <f t="shared" si="8"/>
        <v>18.348623853211009</v>
      </c>
      <c r="F188" s="116">
        <f t="shared" si="6"/>
        <v>714</v>
      </c>
    </row>
    <row r="189" spans="1:6" s="11" customFormat="1" ht="14.4">
      <c r="A189" s="114" t="s">
        <v>855</v>
      </c>
      <c r="B189" s="118">
        <v>4</v>
      </c>
      <c r="C189" s="173"/>
      <c r="D189" s="108">
        <f t="shared" si="7"/>
        <v>-4</v>
      </c>
      <c r="E189" s="109">
        <f t="shared" si="8"/>
        <v>-100</v>
      </c>
      <c r="F189" s="116">
        <f t="shared" si="6"/>
        <v>4</v>
      </c>
    </row>
    <row r="190" spans="1:6" s="11" customFormat="1" ht="14.4">
      <c r="A190" s="114" t="s">
        <v>216</v>
      </c>
      <c r="B190" s="117">
        <f>SUM(B191,B192,B193,B194,B195,B196,B197)</f>
        <v>95</v>
      </c>
      <c r="C190" s="172">
        <f>SUM(C191,C192,C193,C194,C195,C196,C197)</f>
        <v>142</v>
      </c>
      <c r="D190" s="108">
        <f t="shared" si="7"/>
        <v>47</v>
      </c>
      <c r="E190" s="109">
        <f t="shared" si="8"/>
        <v>49.473684210526315</v>
      </c>
      <c r="F190" s="116">
        <f t="shared" si="6"/>
        <v>237</v>
      </c>
    </row>
    <row r="191" spans="1:6" s="11" customFormat="1" ht="14.4">
      <c r="A191" s="114" t="s">
        <v>129</v>
      </c>
      <c r="B191" s="118">
        <v>86</v>
      </c>
      <c r="C191" s="173">
        <v>81</v>
      </c>
      <c r="D191" s="108">
        <f t="shared" si="7"/>
        <v>-5</v>
      </c>
      <c r="E191" s="109">
        <f t="shared" si="8"/>
        <v>-5.8139534883720927</v>
      </c>
      <c r="F191" s="116">
        <f t="shared" si="6"/>
        <v>167</v>
      </c>
    </row>
    <row r="192" spans="1:6" s="11" customFormat="1" ht="14.4">
      <c r="A192" s="114" t="s">
        <v>130</v>
      </c>
      <c r="B192" s="118">
        <v>9</v>
      </c>
      <c r="C192" s="173">
        <v>16</v>
      </c>
      <c r="D192" s="108">
        <f t="shared" si="7"/>
        <v>7</v>
      </c>
      <c r="E192" s="109">
        <f t="shared" si="8"/>
        <v>77.777777777777786</v>
      </c>
      <c r="F192" s="116">
        <f t="shared" si="6"/>
        <v>25</v>
      </c>
    </row>
    <row r="193" spans="1:6" s="11" customFormat="1" ht="14.4">
      <c r="A193" s="114" t="s">
        <v>131</v>
      </c>
      <c r="B193" s="118">
        <v>0</v>
      </c>
      <c r="C193" s="173"/>
      <c r="D193" s="108">
        <f t="shared" si="7"/>
        <v>0</v>
      </c>
      <c r="E193" s="109" t="str">
        <f t="shared" si="8"/>
        <v/>
      </c>
      <c r="F193" s="116">
        <f t="shared" si="6"/>
        <v>0</v>
      </c>
    </row>
    <row r="194" spans="1:6" s="11" customFormat="1" ht="14.4">
      <c r="A194" s="114" t="s">
        <v>856</v>
      </c>
      <c r="B194" s="118">
        <v>0</v>
      </c>
      <c r="C194" s="173"/>
      <c r="D194" s="108">
        <f t="shared" si="7"/>
        <v>0</v>
      </c>
      <c r="E194" s="109" t="str">
        <f t="shared" si="8"/>
        <v/>
      </c>
      <c r="F194" s="116">
        <f t="shared" si="6"/>
        <v>0</v>
      </c>
    </row>
    <row r="195" spans="1:6" s="11" customFormat="1" ht="14.4">
      <c r="A195" s="114" t="s">
        <v>204</v>
      </c>
      <c r="B195" s="118">
        <v>0</v>
      </c>
      <c r="C195" s="173"/>
      <c r="D195" s="108">
        <f t="shared" si="7"/>
        <v>0</v>
      </c>
      <c r="E195" s="109" t="str">
        <f t="shared" si="8"/>
        <v/>
      </c>
      <c r="F195" s="116">
        <f t="shared" si="6"/>
        <v>0</v>
      </c>
    </row>
    <row r="196" spans="1:6" s="11" customFormat="1" ht="14.4">
      <c r="A196" s="114" t="s">
        <v>138</v>
      </c>
      <c r="B196" s="118">
        <v>0</v>
      </c>
      <c r="C196" s="173">
        <v>45</v>
      </c>
      <c r="D196" s="108">
        <f t="shared" si="7"/>
        <v>45</v>
      </c>
      <c r="E196" s="109" t="str">
        <f t="shared" si="8"/>
        <v/>
      </c>
      <c r="F196" s="116">
        <f t="shared" si="6"/>
        <v>45</v>
      </c>
    </row>
    <row r="197" spans="1:6" s="11" customFormat="1" ht="14.4">
      <c r="A197" s="114" t="s">
        <v>217</v>
      </c>
      <c r="B197" s="118">
        <v>0</v>
      </c>
      <c r="C197" s="173"/>
      <c r="D197" s="108">
        <f t="shared" si="7"/>
        <v>0</v>
      </c>
      <c r="E197" s="109" t="str">
        <f t="shared" si="8"/>
        <v/>
      </c>
      <c r="F197" s="116">
        <f t="shared" si="6"/>
        <v>0</v>
      </c>
    </row>
    <row r="198" spans="1:6" s="11" customFormat="1" ht="14.4">
      <c r="A198" s="114" t="s">
        <v>857</v>
      </c>
      <c r="B198" s="117">
        <f>SUM(B199,B200,B201,B202,B203)</f>
        <v>0</v>
      </c>
      <c r="C198" s="172">
        <f>SUM(C199,C200,C201,C202,C203)</f>
        <v>0</v>
      </c>
      <c r="D198" s="108">
        <f t="shared" si="7"/>
        <v>0</v>
      </c>
      <c r="E198" s="109" t="str">
        <f t="shared" si="8"/>
        <v/>
      </c>
      <c r="F198" s="116">
        <f t="shared" ref="F198:F261" si="9">B198+C198</f>
        <v>0</v>
      </c>
    </row>
    <row r="199" spans="1:6" s="11" customFormat="1" ht="14.4">
      <c r="A199" s="114" t="s">
        <v>129</v>
      </c>
      <c r="B199" s="118">
        <v>0</v>
      </c>
      <c r="C199" s="173"/>
      <c r="D199" s="108">
        <f t="shared" ref="D199:D262" si="10">C199-B199</f>
        <v>0</v>
      </c>
      <c r="E199" s="109" t="str">
        <f t="shared" ref="E199:E262" si="11">IF(B199=0,"",D199/B199*100)</f>
        <v/>
      </c>
      <c r="F199" s="116">
        <f t="shared" si="9"/>
        <v>0</v>
      </c>
    </row>
    <row r="200" spans="1:6" s="11" customFormat="1" ht="14.4">
      <c r="A200" s="114" t="s">
        <v>130</v>
      </c>
      <c r="B200" s="118">
        <v>0</v>
      </c>
      <c r="C200" s="173"/>
      <c r="D200" s="108">
        <f t="shared" si="10"/>
        <v>0</v>
      </c>
      <c r="E200" s="109" t="str">
        <f t="shared" si="11"/>
        <v/>
      </c>
      <c r="F200" s="116">
        <f t="shared" si="9"/>
        <v>0</v>
      </c>
    </row>
    <row r="201" spans="1:6" s="11" customFormat="1" ht="14.4">
      <c r="A201" s="114" t="s">
        <v>131</v>
      </c>
      <c r="B201" s="118">
        <v>0</v>
      </c>
      <c r="C201" s="173"/>
      <c r="D201" s="108">
        <f t="shared" si="10"/>
        <v>0</v>
      </c>
      <c r="E201" s="109" t="str">
        <f t="shared" si="11"/>
        <v/>
      </c>
      <c r="F201" s="116">
        <f t="shared" si="9"/>
        <v>0</v>
      </c>
    </row>
    <row r="202" spans="1:6" s="11" customFormat="1" ht="14.4">
      <c r="A202" s="114" t="s">
        <v>138</v>
      </c>
      <c r="B202" s="118">
        <v>0</v>
      </c>
      <c r="C202" s="173"/>
      <c r="D202" s="108">
        <f t="shared" si="10"/>
        <v>0</v>
      </c>
      <c r="E202" s="109" t="str">
        <f t="shared" si="11"/>
        <v/>
      </c>
      <c r="F202" s="116">
        <f t="shared" si="9"/>
        <v>0</v>
      </c>
    </row>
    <row r="203" spans="1:6" s="11" customFormat="1" ht="14.4">
      <c r="A203" s="114" t="s">
        <v>858</v>
      </c>
      <c r="B203" s="118">
        <v>0</v>
      </c>
      <c r="C203" s="173"/>
      <c r="D203" s="108">
        <f t="shared" si="10"/>
        <v>0</v>
      </c>
      <c r="E203" s="109" t="str">
        <f t="shared" si="11"/>
        <v/>
      </c>
      <c r="F203" s="116">
        <f t="shared" si="9"/>
        <v>0</v>
      </c>
    </row>
    <row r="204" spans="1:6" s="11" customFormat="1" ht="14.4">
      <c r="A204" s="114" t="s">
        <v>218</v>
      </c>
      <c r="B204" s="117">
        <f>SUM(B205,B206,B207,B208,B209)</f>
        <v>0</v>
      </c>
      <c r="C204" s="172">
        <f>SUM(C205,C206,C207,C208,C209)</f>
        <v>0</v>
      </c>
      <c r="D204" s="108">
        <f t="shared" si="10"/>
        <v>0</v>
      </c>
      <c r="E204" s="109" t="str">
        <f t="shared" si="11"/>
        <v/>
      </c>
      <c r="F204" s="116">
        <f t="shared" si="9"/>
        <v>0</v>
      </c>
    </row>
    <row r="205" spans="1:6" s="11" customFormat="1" ht="14.4">
      <c r="A205" s="114" t="s">
        <v>129</v>
      </c>
      <c r="B205" s="118">
        <v>0</v>
      </c>
      <c r="C205" s="173"/>
      <c r="D205" s="108">
        <f t="shared" si="10"/>
        <v>0</v>
      </c>
      <c r="E205" s="109" t="str">
        <f t="shared" si="11"/>
        <v/>
      </c>
      <c r="F205" s="116">
        <f t="shared" si="9"/>
        <v>0</v>
      </c>
    </row>
    <row r="206" spans="1:6" s="11" customFormat="1" ht="14.4">
      <c r="A206" s="114" t="s">
        <v>130</v>
      </c>
      <c r="B206" s="118">
        <v>0</v>
      </c>
      <c r="C206" s="173"/>
      <c r="D206" s="108">
        <f t="shared" si="10"/>
        <v>0</v>
      </c>
      <c r="E206" s="109" t="str">
        <f t="shared" si="11"/>
        <v/>
      </c>
      <c r="F206" s="116">
        <f t="shared" si="9"/>
        <v>0</v>
      </c>
    </row>
    <row r="207" spans="1:6" s="11" customFormat="1" ht="14.4">
      <c r="A207" s="114" t="s">
        <v>131</v>
      </c>
      <c r="B207" s="118">
        <v>0</v>
      </c>
      <c r="C207" s="173"/>
      <c r="D207" s="108">
        <f t="shared" si="10"/>
        <v>0</v>
      </c>
      <c r="E207" s="109" t="str">
        <f t="shared" si="11"/>
        <v/>
      </c>
      <c r="F207" s="116">
        <f t="shared" si="9"/>
        <v>0</v>
      </c>
    </row>
    <row r="208" spans="1:6" s="11" customFormat="1" ht="14.4">
      <c r="A208" s="114" t="s">
        <v>138</v>
      </c>
      <c r="B208" s="118">
        <v>0</v>
      </c>
      <c r="C208" s="173"/>
      <c r="D208" s="108">
        <f t="shared" si="10"/>
        <v>0</v>
      </c>
      <c r="E208" s="109" t="str">
        <f t="shared" si="11"/>
        <v/>
      </c>
      <c r="F208" s="116">
        <f t="shared" si="9"/>
        <v>0</v>
      </c>
    </row>
    <row r="209" spans="1:6" s="11" customFormat="1" ht="14.4">
      <c r="A209" s="114" t="s">
        <v>219</v>
      </c>
      <c r="B209" s="118">
        <v>0</v>
      </c>
      <c r="C209" s="173"/>
      <c r="D209" s="108">
        <f t="shared" si="10"/>
        <v>0</v>
      </c>
      <c r="E209" s="109" t="str">
        <f t="shared" si="11"/>
        <v/>
      </c>
      <c r="F209" s="116">
        <f t="shared" si="9"/>
        <v>0</v>
      </c>
    </row>
    <row r="210" spans="1:6" s="11" customFormat="1" ht="14.4">
      <c r="A210" s="114" t="s">
        <v>859</v>
      </c>
      <c r="B210" s="117">
        <f>SUM(B211,B212,B213,B214,B215,B216)</f>
        <v>0</v>
      </c>
      <c r="C210" s="172">
        <f>SUM(C211,C212,C213,C214,C215,C216)</f>
        <v>0</v>
      </c>
      <c r="D210" s="108">
        <f t="shared" si="10"/>
        <v>0</v>
      </c>
      <c r="E210" s="109" t="str">
        <f t="shared" si="11"/>
        <v/>
      </c>
      <c r="F210" s="116">
        <f t="shared" si="9"/>
        <v>0</v>
      </c>
    </row>
    <row r="211" spans="1:6" s="11" customFormat="1" ht="14.4">
      <c r="A211" s="114" t="s">
        <v>129</v>
      </c>
      <c r="B211" s="118">
        <v>0</v>
      </c>
      <c r="C211" s="173"/>
      <c r="D211" s="108">
        <f t="shared" si="10"/>
        <v>0</v>
      </c>
      <c r="E211" s="109" t="str">
        <f t="shared" si="11"/>
        <v/>
      </c>
      <c r="F211" s="116">
        <f t="shared" si="9"/>
        <v>0</v>
      </c>
    </row>
    <row r="212" spans="1:6" s="11" customFormat="1" ht="14.4">
      <c r="A212" s="114" t="s">
        <v>130</v>
      </c>
      <c r="B212" s="118">
        <v>0</v>
      </c>
      <c r="C212" s="173"/>
      <c r="D212" s="108">
        <f t="shared" si="10"/>
        <v>0</v>
      </c>
      <c r="E212" s="109" t="str">
        <f t="shared" si="11"/>
        <v/>
      </c>
      <c r="F212" s="116">
        <f t="shared" si="9"/>
        <v>0</v>
      </c>
    </row>
    <row r="213" spans="1:6" s="11" customFormat="1" ht="14.4">
      <c r="A213" s="114" t="s">
        <v>131</v>
      </c>
      <c r="B213" s="118">
        <v>0</v>
      </c>
      <c r="C213" s="173"/>
      <c r="D213" s="108">
        <f t="shared" si="10"/>
        <v>0</v>
      </c>
      <c r="E213" s="109" t="str">
        <f t="shared" si="11"/>
        <v/>
      </c>
      <c r="F213" s="116">
        <f t="shared" si="9"/>
        <v>0</v>
      </c>
    </row>
    <row r="214" spans="1:6" s="11" customFormat="1" ht="14.4">
      <c r="A214" s="114" t="s">
        <v>860</v>
      </c>
      <c r="B214" s="118">
        <v>0</v>
      </c>
      <c r="C214" s="173"/>
      <c r="D214" s="108">
        <f t="shared" si="10"/>
        <v>0</v>
      </c>
      <c r="E214" s="109" t="str">
        <f t="shared" si="11"/>
        <v/>
      </c>
      <c r="F214" s="116">
        <f t="shared" si="9"/>
        <v>0</v>
      </c>
    </row>
    <row r="215" spans="1:6" s="11" customFormat="1" ht="14.4">
      <c r="A215" s="114" t="s">
        <v>138</v>
      </c>
      <c r="B215" s="118">
        <v>0</v>
      </c>
      <c r="C215" s="173"/>
      <c r="D215" s="108">
        <f t="shared" si="10"/>
        <v>0</v>
      </c>
      <c r="E215" s="109" t="str">
        <f t="shared" si="11"/>
        <v/>
      </c>
      <c r="F215" s="116">
        <f t="shared" si="9"/>
        <v>0</v>
      </c>
    </row>
    <row r="216" spans="1:6" s="11" customFormat="1" ht="14.4">
      <c r="A216" s="114" t="s">
        <v>861</v>
      </c>
      <c r="B216" s="118">
        <v>0</v>
      </c>
      <c r="C216" s="173"/>
      <c r="D216" s="108">
        <f t="shared" si="10"/>
        <v>0</v>
      </c>
      <c r="E216" s="109" t="str">
        <f t="shared" si="11"/>
        <v/>
      </c>
      <c r="F216" s="116">
        <f t="shared" si="9"/>
        <v>0</v>
      </c>
    </row>
    <row r="217" spans="1:6" s="11" customFormat="1" ht="14.4">
      <c r="A217" s="114" t="s">
        <v>862</v>
      </c>
      <c r="B217" s="117">
        <f>SUM(B218,B219,B220,B221,B222,B223,B224,B225,B226,B227,B228,B229,B230,B231)</f>
        <v>422</v>
      </c>
      <c r="C217" s="172">
        <f>SUM(C218,C219,C220,C221,C222,C223,C224,C225,C226,C227,C228,C229,C230,C231)</f>
        <v>404</v>
      </c>
      <c r="D217" s="108">
        <f t="shared" si="10"/>
        <v>-18</v>
      </c>
      <c r="E217" s="109">
        <f t="shared" si="11"/>
        <v>-4.2654028436018958</v>
      </c>
      <c r="F217" s="116">
        <f t="shared" si="9"/>
        <v>826</v>
      </c>
    </row>
    <row r="218" spans="1:6" s="11" customFormat="1" ht="14.4">
      <c r="A218" s="114" t="s">
        <v>129</v>
      </c>
      <c r="B218" s="118">
        <v>262</v>
      </c>
      <c r="C218" s="173">
        <v>233</v>
      </c>
      <c r="D218" s="108">
        <f t="shared" si="10"/>
        <v>-29</v>
      </c>
      <c r="E218" s="109">
        <f t="shared" si="11"/>
        <v>-11.068702290076336</v>
      </c>
      <c r="F218" s="116">
        <f t="shared" si="9"/>
        <v>495</v>
      </c>
    </row>
    <row r="219" spans="1:6" s="11" customFormat="1" ht="14.4">
      <c r="A219" s="114" t="s">
        <v>130</v>
      </c>
      <c r="B219" s="118">
        <v>62</v>
      </c>
      <c r="C219" s="173">
        <v>73</v>
      </c>
      <c r="D219" s="108">
        <f t="shared" si="10"/>
        <v>11</v>
      </c>
      <c r="E219" s="109">
        <f t="shared" si="11"/>
        <v>17.741935483870968</v>
      </c>
      <c r="F219" s="116">
        <f t="shared" si="9"/>
        <v>135</v>
      </c>
    </row>
    <row r="220" spans="1:6" s="11" customFormat="1" ht="14.4">
      <c r="A220" s="114" t="s">
        <v>131</v>
      </c>
      <c r="B220" s="118">
        <v>0</v>
      </c>
      <c r="C220" s="173"/>
      <c r="D220" s="108">
        <f t="shared" si="10"/>
        <v>0</v>
      </c>
      <c r="E220" s="109" t="str">
        <f t="shared" si="11"/>
        <v/>
      </c>
      <c r="F220" s="116">
        <f t="shared" si="9"/>
        <v>0</v>
      </c>
    </row>
    <row r="221" spans="1:6" s="11" customFormat="1" ht="14.4">
      <c r="A221" s="114" t="s">
        <v>863</v>
      </c>
      <c r="B221" s="118">
        <v>0</v>
      </c>
      <c r="C221" s="173"/>
      <c r="D221" s="108">
        <f t="shared" si="10"/>
        <v>0</v>
      </c>
      <c r="E221" s="109" t="str">
        <f t="shared" si="11"/>
        <v/>
      </c>
      <c r="F221" s="116">
        <f t="shared" si="9"/>
        <v>0</v>
      </c>
    </row>
    <row r="222" spans="1:6" s="11" customFormat="1" ht="14.4">
      <c r="A222" s="114" t="s">
        <v>864</v>
      </c>
      <c r="B222" s="118">
        <v>0</v>
      </c>
      <c r="C222" s="173"/>
      <c r="D222" s="108">
        <f t="shared" si="10"/>
        <v>0</v>
      </c>
      <c r="E222" s="109" t="str">
        <f t="shared" si="11"/>
        <v/>
      </c>
      <c r="F222" s="116">
        <f t="shared" si="9"/>
        <v>0</v>
      </c>
    </row>
    <row r="223" spans="1:6" s="11" customFormat="1" ht="14.4">
      <c r="A223" s="114" t="s">
        <v>168</v>
      </c>
      <c r="B223" s="118">
        <v>0</v>
      </c>
      <c r="C223" s="173"/>
      <c r="D223" s="108">
        <f t="shared" si="10"/>
        <v>0</v>
      </c>
      <c r="E223" s="109" t="str">
        <f t="shared" si="11"/>
        <v/>
      </c>
      <c r="F223" s="116">
        <f t="shared" si="9"/>
        <v>0</v>
      </c>
    </row>
    <row r="224" spans="1:6" s="11" customFormat="1" ht="14.4">
      <c r="A224" s="114" t="s">
        <v>865</v>
      </c>
      <c r="B224" s="118">
        <v>0</v>
      </c>
      <c r="C224" s="173"/>
      <c r="D224" s="108">
        <f t="shared" si="10"/>
        <v>0</v>
      </c>
      <c r="E224" s="109" t="str">
        <f t="shared" si="11"/>
        <v/>
      </c>
      <c r="F224" s="116">
        <f t="shared" si="9"/>
        <v>0</v>
      </c>
    </row>
    <row r="225" spans="1:6" s="11" customFormat="1" ht="14.4">
      <c r="A225" s="114" t="s">
        <v>492</v>
      </c>
      <c r="B225" s="118">
        <v>0</v>
      </c>
      <c r="C225" s="173"/>
      <c r="D225" s="108">
        <f t="shared" si="10"/>
        <v>0</v>
      </c>
      <c r="E225" s="109" t="str">
        <f t="shared" si="11"/>
        <v/>
      </c>
      <c r="F225" s="116">
        <f t="shared" si="9"/>
        <v>0</v>
      </c>
    </row>
    <row r="226" spans="1:6" s="11" customFormat="1" ht="14.4">
      <c r="A226" s="114" t="s">
        <v>494</v>
      </c>
      <c r="B226" s="118">
        <v>0</v>
      </c>
      <c r="C226" s="173"/>
      <c r="D226" s="108">
        <f t="shared" si="10"/>
        <v>0</v>
      </c>
      <c r="E226" s="109" t="str">
        <f t="shared" si="11"/>
        <v/>
      </c>
      <c r="F226" s="116">
        <f t="shared" si="9"/>
        <v>0</v>
      </c>
    </row>
    <row r="227" spans="1:6" s="11" customFormat="1" ht="14.4">
      <c r="A227" s="114" t="s">
        <v>493</v>
      </c>
      <c r="B227" s="118">
        <v>0</v>
      </c>
      <c r="C227" s="173"/>
      <c r="D227" s="108">
        <f t="shared" si="10"/>
        <v>0</v>
      </c>
      <c r="E227" s="109" t="str">
        <f t="shared" si="11"/>
        <v/>
      </c>
      <c r="F227" s="116">
        <f t="shared" si="9"/>
        <v>0</v>
      </c>
    </row>
    <row r="228" spans="1:6" s="11" customFormat="1" ht="14.4">
      <c r="A228" s="114" t="s">
        <v>866</v>
      </c>
      <c r="B228" s="118">
        <v>0</v>
      </c>
      <c r="C228" s="173"/>
      <c r="D228" s="108">
        <f t="shared" si="10"/>
        <v>0</v>
      </c>
      <c r="E228" s="109" t="str">
        <f t="shared" si="11"/>
        <v/>
      </c>
      <c r="F228" s="116">
        <f t="shared" si="9"/>
        <v>0</v>
      </c>
    </row>
    <row r="229" spans="1:6" s="11" customFormat="1" ht="14.4">
      <c r="A229" s="114" t="s">
        <v>867</v>
      </c>
      <c r="B229" s="118">
        <v>0</v>
      </c>
      <c r="C229" s="173"/>
      <c r="D229" s="108">
        <f t="shared" si="10"/>
        <v>0</v>
      </c>
      <c r="E229" s="109" t="str">
        <f t="shared" si="11"/>
        <v/>
      </c>
      <c r="F229" s="116">
        <f t="shared" si="9"/>
        <v>0</v>
      </c>
    </row>
    <row r="230" spans="1:6" s="11" customFormat="1" ht="14.4">
      <c r="A230" s="114" t="s">
        <v>138</v>
      </c>
      <c r="B230" s="118">
        <v>98</v>
      </c>
      <c r="C230" s="173">
        <v>98</v>
      </c>
      <c r="D230" s="108">
        <f t="shared" si="10"/>
        <v>0</v>
      </c>
      <c r="E230" s="109">
        <f t="shared" si="11"/>
        <v>0</v>
      </c>
      <c r="F230" s="116">
        <f t="shared" si="9"/>
        <v>196</v>
      </c>
    </row>
    <row r="231" spans="1:6" s="11" customFormat="1" ht="14.4">
      <c r="A231" s="114" t="s">
        <v>868</v>
      </c>
      <c r="B231" s="118">
        <v>0</v>
      </c>
      <c r="C231" s="173"/>
      <c r="D231" s="108">
        <f t="shared" si="10"/>
        <v>0</v>
      </c>
      <c r="E231" s="109" t="str">
        <f t="shared" si="11"/>
        <v/>
      </c>
      <c r="F231" s="116">
        <f t="shared" si="9"/>
        <v>0</v>
      </c>
    </row>
    <row r="232" spans="1:6" s="11" customFormat="1" ht="14.4">
      <c r="A232" s="114" t="s">
        <v>869</v>
      </c>
      <c r="B232" s="117">
        <f>SUM(B233,B234)</f>
        <v>1201</v>
      </c>
      <c r="C232" s="172">
        <f>SUM(C233,C234)</f>
        <v>4746</v>
      </c>
      <c r="D232" s="108">
        <f t="shared" si="10"/>
        <v>3545</v>
      </c>
      <c r="E232" s="109">
        <f t="shared" si="11"/>
        <v>295.17069109075771</v>
      </c>
      <c r="F232" s="116">
        <f t="shared" si="9"/>
        <v>5947</v>
      </c>
    </row>
    <row r="233" spans="1:6" s="11" customFormat="1" ht="14.4">
      <c r="A233" s="114" t="s">
        <v>220</v>
      </c>
      <c r="B233" s="118">
        <v>0</v>
      </c>
      <c r="C233" s="173"/>
      <c r="D233" s="108">
        <f t="shared" si="10"/>
        <v>0</v>
      </c>
      <c r="E233" s="109" t="str">
        <f t="shared" si="11"/>
        <v/>
      </c>
      <c r="F233" s="116">
        <f t="shared" si="9"/>
        <v>0</v>
      </c>
    </row>
    <row r="234" spans="1:6" s="11" customFormat="1" ht="14.4">
      <c r="A234" s="114" t="s">
        <v>870</v>
      </c>
      <c r="B234" s="118">
        <v>1201</v>
      </c>
      <c r="C234" s="173">
        <v>4746</v>
      </c>
      <c r="D234" s="108">
        <f t="shared" si="10"/>
        <v>3545</v>
      </c>
      <c r="E234" s="109">
        <f t="shared" si="11"/>
        <v>295.17069109075771</v>
      </c>
      <c r="F234" s="116">
        <f t="shared" si="9"/>
        <v>5947</v>
      </c>
    </row>
    <row r="235" spans="1:6" s="11" customFormat="1" ht="14.4">
      <c r="A235" s="114" t="s">
        <v>871</v>
      </c>
      <c r="B235" s="117">
        <f>SUM(B236,B237,B238)</f>
        <v>0</v>
      </c>
      <c r="C235" s="172">
        <f>SUM(C236,C237,C238)</f>
        <v>0</v>
      </c>
      <c r="D235" s="108">
        <f t="shared" si="10"/>
        <v>0</v>
      </c>
      <c r="E235" s="109" t="str">
        <f t="shared" si="11"/>
        <v/>
      </c>
      <c r="F235" s="116">
        <f t="shared" si="9"/>
        <v>0</v>
      </c>
    </row>
    <row r="236" spans="1:6" s="11" customFormat="1" ht="14.4">
      <c r="A236" s="114" t="s">
        <v>221</v>
      </c>
      <c r="B236" s="117"/>
      <c r="C236" s="172"/>
      <c r="D236" s="108">
        <f t="shared" si="10"/>
        <v>0</v>
      </c>
      <c r="E236" s="109" t="str">
        <f t="shared" si="11"/>
        <v/>
      </c>
      <c r="F236" s="116">
        <f t="shared" si="9"/>
        <v>0</v>
      </c>
    </row>
    <row r="237" spans="1:6" s="11" customFormat="1" ht="14.4">
      <c r="A237" s="114" t="s">
        <v>872</v>
      </c>
      <c r="B237" s="117"/>
      <c r="C237" s="172"/>
      <c r="D237" s="108">
        <f t="shared" si="10"/>
        <v>0</v>
      </c>
      <c r="E237" s="109" t="str">
        <f t="shared" si="11"/>
        <v/>
      </c>
      <c r="F237" s="116">
        <f t="shared" si="9"/>
        <v>0</v>
      </c>
    </row>
    <row r="238" spans="1:6" s="11" customFormat="1" ht="14.4">
      <c r="A238" s="114" t="s">
        <v>873</v>
      </c>
      <c r="B238" s="117"/>
      <c r="C238" s="172"/>
      <c r="D238" s="108">
        <f t="shared" si="10"/>
        <v>0</v>
      </c>
      <c r="E238" s="109" t="str">
        <f t="shared" si="11"/>
        <v/>
      </c>
      <c r="F238" s="116">
        <f t="shared" si="9"/>
        <v>0</v>
      </c>
    </row>
    <row r="239" spans="1:6" s="11" customFormat="1" ht="14.4">
      <c r="A239" s="114" t="s">
        <v>874</v>
      </c>
      <c r="B239" s="117">
        <f>SUM(B240,B248)</f>
        <v>38</v>
      </c>
      <c r="C239" s="172">
        <f>SUM(C240,C248)</f>
        <v>0</v>
      </c>
      <c r="D239" s="108">
        <f t="shared" si="10"/>
        <v>-38</v>
      </c>
      <c r="E239" s="109">
        <f t="shared" si="11"/>
        <v>-100</v>
      </c>
      <c r="F239" s="116">
        <f t="shared" si="9"/>
        <v>38</v>
      </c>
    </row>
    <row r="240" spans="1:6" s="11" customFormat="1" ht="14.4">
      <c r="A240" s="114" t="s">
        <v>222</v>
      </c>
      <c r="B240" s="117">
        <f>SUM(B241,B242,B243,B244,B245,B246,B247)</f>
        <v>38</v>
      </c>
      <c r="C240" s="172">
        <f>SUM(C241,C242,C243,C244,C245,C246,C247)</f>
        <v>0</v>
      </c>
      <c r="D240" s="108">
        <f t="shared" si="10"/>
        <v>-38</v>
      </c>
      <c r="E240" s="109">
        <f t="shared" si="11"/>
        <v>-100</v>
      </c>
      <c r="F240" s="116">
        <f t="shared" si="9"/>
        <v>38</v>
      </c>
    </row>
    <row r="241" spans="1:6" s="11" customFormat="1" ht="14.4">
      <c r="A241" s="114" t="s">
        <v>223</v>
      </c>
      <c r="B241" s="118">
        <v>0</v>
      </c>
      <c r="C241" s="173"/>
      <c r="D241" s="108">
        <f t="shared" si="10"/>
        <v>0</v>
      </c>
      <c r="E241" s="109" t="str">
        <f t="shared" si="11"/>
        <v/>
      </c>
      <c r="F241" s="116">
        <f t="shared" si="9"/>
        <v>0</v>
      </c>
    </row>
    <row r="242" spans="1:6" s="11" customFormat="1" ht="14.4">
      <c r="A242" s="114" t="s">
        <v>224</v>
      </c>
      <c r="B242" s="118">
        <v>0</v>
      </c>
      <c r="C242" s="173"/>
      <c r="D242" s="108">
        <f t="shared" si="10"/>
        <v>0</v>
      </c>
      <c r="E242" s="109" t="str">
        <f t="shared" si="11"/>
        <v/>
      </c>
      <c r="F242" s="116">
        <f t="shared" si="9"/>
        <v>0</v>
      </c>
    </row>
    <row r="243" spans="1:6" s="11" customFormat="1" ht="14.4">
      <c r="A243" s="114" t="s">
        <v>225</v>
      </c>
      <c r="B243" s="118">
        <v>0</v>
      </c>
      <c r="C243" s="173"/>
      <c r="D243" s="108">
        <f t="shared" si="10"/>
        <v>0</v>
      </c>
      <c r="E243" s="109" t="str">
        <f t="shared" si="11"/>
        <v/>
      </c>
      <c r="F243" s="116">
        <f t="shared" si="9"/>
        <v>0</v>
      </c>
    </row>
    <row r="244" spans="1:6" s="11" customFormat="1" ht="14.4">
      <c r="A244" s="114" t="s">
        <v>226</v>
      </c>
      <c r="B244" s="118">
        <v>0</v>
      </c>
      <c r="C244" s="173"/>
      <c r="D244" s="108">
        <f t="shared" si="10"/>
        <v>0</v>
      </c>
      <c r="E244" s="109" t="str">
        <f t="shared" si="11"/>
        <v/>
      </c>
      <c r="F244" s="116">
        <f t="shared" si="9"/>
        <v>0</v>
      </c>
    </row>
    <row r="245" spans="1:6" s="11" customFormat="1" ht="14.4">
      <c r="A245" s="114" t="s">
        <v>227</v>
      </c>
      <c r="B245" s="118">
        <v>38</v>
      </c>
      <c r="C245" s="173">
        <v>0</v>
      </c>
      <c r="D245" s="108">
        <f t="shared" si="10"/>
        <v>-38</v>
      </c>
      <c r="E245" s="109">
        <f t="shared" si="11"/>
        <v>-100</v>
      </c>
      <c r="F245" s="116">
        <f t="shared" si="9"/>
        <v>38</v>
      </c>
    </row>
    <row r="246" spans="1:6" s="11" customFormat="1" ht="14.4">
      <c r="A246" s="114" t="s">
        <v>228</v>
      </c>
      <c r="B246" s="118">
        <v>0</v>
      </c>
      <c r="C246" s="173"/>
      <c r="D246" s="108">
        <f t="shared" si="10"/>
        <v>0</v>
      </c>
      <c r="E246" s="109" t="str">
        <f t="shared" si="11"/>
        <v/>
      </c>
      <c r="F246" s="116">
        <f t="shared" si="9"/>
        <v>0</v>
      </c>
    </row>
    <row r="247" spans="1:6" s="11" customFormat="1" ht="14.4">
      <c r="A247" s="114" t="s">
        <v>229</v>
      </c>
      <c r="B247" s="118">
        <v>0</v>
      </c>
      <c r="C247" s="173"/>
      <c r="D247" s="108">
        <f t="shared" si="10"/>
        <v>0</v>
      </c>
      <c r="E247" s="109" t="str">
        <f t="shared" si="11"/>
        <v/>
      </c>
      <c r="F247" s="116">
        <f t="shared" si="9"/>
        <v>0</v>
      </c>
    </row>
    <row r="248" spans="1:6" s="11" customFormat="1" ht="14.4">
      <c r="A248" s="114" t="s">
        <v>875</v>
      </c>
      <c r="B248" s="117"/>
      <c r="C248" s="172"/>
      <c r="D248" s="108">
        <f t="shared" si="10"/>
        <v>0</v>
      </c>
      <c r="E248" s="109" t="str">
        <f t="shared" si="11"/>
        <v/>
      </c>
      <c r="F248" s="116">
        <f t="shared" si="9"/>
        <v>0</v>
      </c>
    </row>
    <row r="249" spans="1:6" s="11" customFormat="1" ht="14.4">
      <c r="A249" s="114" t="s">
        <v>876</v>
      </c>
      <c r="B249" s="117">
        <f>SUM(B250,B253,B264,B271,B279,B288,B302,B312,B322,B330,B336)</f>
        <v>3002</v>
      </c>
      <c r="C249" s="172">
        <f>SUM(C250,C253,C264,C271,C279,C288,C302,C312,C322,C330,C336)</f>
        <v>2889</v>
      </c>
      <c r="D249" s="108">
        <f t="shared" si="10"/>
        <v>-113</v>
      </c>
      <c r="E249" s="109">
        <f t="shared" si="11"/>
        <v>-3.7641572285143239</v>
      </c>
      <c r="F249" s="116">
        <f t="shared" si="9"/>
        <v>5891</v>
      </c>
    </row>
    <row r="250" spans="1:6" s="11" customFormat="1" ht="14.4">
      <c r="A250" s="114" t="s">
        <v>877</v>
      </c>
      <c r="B250" s="117">
        <f>SUM(B251,B252)</f>
        <v>0</v>
      </c>
      <c r="C250" s="172">
        <f>SUM(C251,C252)</f>
        <v>0</v>
      </c>
      <c r="D250" s="108">
        <f t="shared" si="10"/>
        <v>0</v>
      </c>
      <c r="E250" s="109" t="str">
        <f t="shared" si="11"/>
        <v/>
      </c>
      <c r="F250" s="116">
        <f t="shared" si="9"/>
        <v>0</v>
      </c>
    </row>
    <row r="251" spans="1:6" s="11" customFormat="1" ht="14.4">
      <c r="A251" s="114" t="s">
        <v>878</v>
      </c>
      <c r="B251" s="118">
        <v>0</v>
      </c>
      <c r="C251" s="173"/>
      <c r="D251" s="108">
        <f t="shared" si="10"/>
        <v>0</v>
      </c>
      <c r="E251" s="109" t="str">
        <f t="shared" si="11"/>
        <v/>
      </c>
      <c r="F251" s="116">
        <f t="shared" si="9"/>
        <v>0</v>
      </c>
    </row>
    <row r="252" spans="1:6" s="11" customFormat="1" ht="14.4">
      <c r="A252" s="114" t="s">
        <v>879</v>
      </c>
      <c r="B252" s="118">
        <v>0</v>
      </c>
      <c r="C252" s="173"/>
      <c r="D252" s="108">
        <f t="shared" si="10"/>
        <v>0</v>
      </c>
      <c r="E252" s="109" t="str">
        <f t="shared" si="11"/>
        <v/>
      </c>
      <c r="F252" s="116">
        <f t="shared" si="9"/>
        <v>0</v>
      </c>
    </row>
    <row r="253" spans="1:6" s="11" customFormat="1" ht="14.4">
      <c r="A253" s="114" t="s">
        <v>230</v>
      </c>
      <c r="B253" s="117">
        <f>SUM(B254,B255,B256,B257,B258,B259,B260,B261,B262,B263)</f>
        <v>2784</v>
      </c>
      <c r="C253" s="172">
        <f>SUM(C254,C255,C256,C257,C258,C259,C260,C261,C262,C263)</f>
        <v>2666</v>
      </c>
      <c r="D253" s="108">
        <f t="shared" si="10"/>
        <v>-118</v>
      </c>
      <c r="E253" s="109">
        <f t="shared" si="11"/>
        <v>-4.2385057471264362</v>
      </c>
      <c r="F253" s="116">
        <f t="shared" si="9"/>
        <v>5450</v>
      </c>
    </row>
    <row r="254" spans="1:6" s="11" customFormat="1" ht="14.4">
      <c r="A254" s="114" t="s">
        <v>129</v>
      </c>
      <c r="B254" s="118">
        <v>2006</v>
      </c>
      <c r="C254" s="173">
        <f>2044</f>
        <v>2044</v>
      </c>
      <c r="D254" s="108">
        <f t="shared" si="10"/>
        <v>38</v>
      </c>
      <c r="E254" s="109">
        <f t="shared" si="11"/>
        <v>1.8943170488534395</v>
      </c>
      <c r="F254" s="116">
        <f t="shared" si="9"/>
        <v>4050</v>
      </c>
    </row>
    <row r="255" spans="1:6" s="11" customFormat="1" ht="14.4">
      <c r="A255" s="114" t="s">
        <v>130</v>
      </c>
      <c r="B255" s="118">
        <v>529</v>
      </c>
      <c r="C255" s="173">
        <v>207</v>
      </c>
      <c r="D255" s="108">
        <f t="shared" si="10"/>
        <v>-322</v>
      </c>
      <c r="E255" s="109">
        <f t="shared" si="11"/>
        <v>-60.869565217391312</v>
      </c>
      <c r="F255" s="116">
        <f t="shared" si="9"/>
        <v>736</v>
      </c>
    </row>
    <row r="256" spans="1:6" s="11" customFormat="1" ht="14.4">
      <c r="A256" s="114" t="s">
        <v>131</v>
      </c>
      <c r="B256" s="118">
        <v>0</v>
      </c>
      <c r="C256" s="173"/>
      <c r="D256" s="108">
        <f t="shared" si="10"/>
        <v>0</v>
      </c>
      <c r="E256" s="109" t="str">
        <f t="shared" si="11"/>
        <v/>
      </c>
      <c r="F256" s="116">
        <f t="shared" si="9"/>
        <v>0</v>
      </c>
    </row>
    <row r="257" spans="1:6" s="11" customFormat="1" ht="14.4">
      <c r="A257" s="114" t="s">
        <v>168</v>
      </c>
      <c r="B257" s="118">
        <v>0</v>
      </c>
      <c r="C257" s="173"/>
      <c r="D257" s="108">
        <f t="shared" si="10"/>
        <v>0</v>
      </c>
      <c r="E257" s="109" t="str">
        <f t="shared" si="11"/>
        <v/>
      </c>
      <c r="F257" s="116">
        <f t="shared" si="9"/>
        <v>0</v>
      </c>
    </row>
    <row r="258" spans="1:6" s="11" customFormat="1" ht="14.4">
      <c r="A258" s="114" t="s">
        <v>822</v>
      </c>
      <c r="B258" s="118">
        <v>203</v>
      </c>
      <c r="C258" s="173">
        <v>0</v>
      </c>
      <c r="D258" s="108">
        <f t="shared" si="10"/>
        <v>-203</v>
      </c>
      <c r="E258" s="109">
        <f t="shared" si="11"/>
        <v>-100</v>
      </c>
      <c r="F258" s="116">
        <f t="shared" si="9"/>
        <v>203</v>
      </c>
    </row>
    <row r="259" spans="1:6" s="11" customFormat="1" ht="14.4">
      <c r="A259" s="114" t="s">
        <v>880</v>
      </c>
      <c r="B259" s="118">
        <v>0</v>
      </c>
      <c r="C259" s="173"/>
      <c r="D259" s="108">
        <f t="shared" si="10"/>
        <v>0</v>
      </c>
      <c r="E259" s="109" t="str">
        <f t="shared" si="11"/>
        <v/>
      </c>
      <c r="F259" s="116">
        <f t="shared" si="9"/>
        <v>0</v>
      </c>
    </row>
    <row r="260" spans="1:6" s="11" customFormat="1" ht="14.4">
      <c r="A260" s="114" t="s">
        <v>881</v>
      </c>
      <c r="B260" s="118">
        <v>0</v>
      </c>
      <c r="C260" s="173"/>
      <c r="D260" s="108">
        <f t="shared" si="10"/>
        <v>0</v>
      </c>
      <c r="E260" s="109" t="str">
        <f t="shared" si="11"/>
        <v/>
      </c>
      <c r="F260" s="116">
        <f t="shared" si="9"/>
        <v>0</v>
      </c>
    </row>
    <row r="261" spans="1:6" s="11" customFormat="1" ht="14.4">
      <c r="A261" s="114" t="s">
        <v>882</v>
      </c>
      <c r="B261" s="118">
        <v>0</v>
      </c>
      <c r="C261" s="173"/>
      <c r="D261" s="108">
        <f t="shared" si="10"/>
        <v>0</v>
      </c>
      <c r="E261" s="109" t="str">
        <f t="shared" si="11"/>
        <v/>
      </c>
      <c r="F261" s="116">
        <f t="shared" si="9"/>
        <v>0</v>
      </c>
    </row>
    <row r="262" spans="1:6" s="11" customFormat="1" ht="14.4">
      <c r="A262" s="114" t="s">
        <v>138</v>
      </c>
      <c r="B262" s="118">
        <v>0</v>
      </c>
      <c r="C262" s="173">
        <v>139</v>
      </c>
      <c r="D262" s="108">
        <f t="shared" si="10"/>
        <v>139</v>
      </c>
      <c r="E262" s="109" t="str">
        <f t="shared" si="11"/>
        <v/>
      </c>
      <c r="F262" s="116">
        <f t="shared" ref="F262:F325" si="12">B262+C262</f>
        <v>139</v>
      </c>
    </row>
    <row r="263" spans="1:6" s="11" customFormat="1" ht="14.4">
      <c r="A263" s="114" t="s">
        <v>231</v>
      </c>
      <c r="B263" s="118">
        <v>46</v>
      </c>
      <c r="C263" s="173">
        <v>276</v>
      </c>
      <c r="D263" s="108">
        <f t="shared" ref="D263:D326" si="13">C263-B263</f>
        <v>230</v>
      </c>
      <c r="E263" s="109">
        <f t="shared" ref="E263:E326" si="14">IF(B263=0,"",D263/B263*100)</f>
        <v>500</v>
      </c>
      <c r="F263" s="116">
        <f t="shared" si="12"/>
        <v>322</v>
      </c>
    </row>
    <row r="264" spans="1:6" s="11" customFormat="1" ht="14.4">
      <c r="A264" s="114" t="s">
        <v>232</v>
      </c>
      <c r="B264" s="117">
        <f>SUM(B265,B266,B267,B268,B269,B270)</f>
        <v>0</v>
      </c>
      <c r="C264" s="172">
        <f>SUM(C265,C266,C267,C268,C269,C270)</f>
        <v>0</v>
      </c>
      <c r="D264" s="108">
        <f t="shared" si="13"/>
        <v>0</v>
      </c>
      <c r="E264" s="109" t="str">
        <f t="shared" si="14"/>
        <v/>
      </c>
      <c r="F264" s="116">
        <f t="shared" si="12"/>
        <v>0</v>
      </c>
    </row>
    <row r="265" spans="1:6" s="11" customFormat="1" ht="14.4">
      <c r="A265" s="114" t="s">
        <v>129</v>
      </c>
      <c r="B265" s="118">
        <v>0</v>
      </c>
      <c r="C265" s="173"/>
      <c r="D265" s="108">
        <f t="shared" si="13"/>
        <v>0</v>
      </c>
      <c r="E265" s="109" t="str">
        <f t="shared" si="14"/>
        <v/>
      </c>
      <c r="F265" s="116">
        <f t="shared" si="12"/>
        <v>0</v>
      </c>
    </row>
    <row r="266" spans="1:6" s="11" customFormat="1" ht="14.4">
      <c r="A266" s="114" t="s">
        <v>130</v>
      </c>
      <c r="B266" s="118">
        <v>0</v>
      </c>
      <c r="C266" s="173"/>
      <c r="D266" s="108">
        <f t="shared" si="13"/>
        <v>0</v>
      </c>
      <c r="E266" s="109" t="str">
        <f t="shared" si="14"/>
        <v/>
      </c>
      <c r="F266" s="116">
        <f t="shared" si="12"/>
        <v>0</v>
      </c>
    </row>
    <row r="267" spans="1:6" s="11" customFormat="1" ht="14.4">
      <c r="A267" s="114" t="s">
        <v>131</v>
      </c>
      <c r="B267" s="118">
        <v>0</v>
      </c>
      <c r="C267" s="173"/>
      <c r="D267" s="108">
        <f t="shared" si="13"/>
        <v>0</v>
      </c>
      <c r="E267" s="109" t="str">
        <f t="shared" si="14"/>
        <v/>
      </c>
      <c r="F267" s="116">
        <f t="shared" si="12"/>
        <v>0</v>
      </c>
    </row>
    <row r="268" spans="1:6" s="11" customFormat="1" ht="14.4">
      <c r="A268" s="114" t="s">
        <v>233</v>
      </c>
      <c r="B268" s="118">
        <v>0</v>
      </c>
      <c r="C268" s="173"/>
      <c r="D268" s="108">
        <f t="shared" si="13"/>
        <v>0</v>
      </c>
      <c r="E268" s="109" t="str">
        <f t="shared" si="14"/>
        <v/>
      </c>
      <c r="F268" s="116">
        <f t="shared" si="12"/>
        <v>0</v>
      </c>
    </row>
    <row r="269" spans="1:6" s="11" customFormat="1" ht="14.4">
      <c r="A269" s="114" t="s">
        <v>138</v>
      </c>
      <c r="B269" s="118">
        <v>0</v>
      </c>
      <c r="C269" s="173"/>
      <c r="D269" s="108">
        <f t="shared" si="13"/>
        <v>0</v>
      </c>
      <c r="E269" s="109" t="str">
        <f t="shared" si="14"/>
        <v/>
      </c>
      <c r="F269" s="116">
        <f t="shared" si="12"/>
        <v>0</v>
      </c>
    </row>
    <row r="270" spans="1:6" s="11" customFormat="1" ht="14.4">
      <c r="A270" s="114" t="s">
        <v>234</v>
      </c>
      <c r="B270" s="118">
        <v>0</v>
      </c>
      <c r="C270" s="173"/>
      <c r="D270" s="108">
        <f t="shared" si="13"/>
        <v>0</v>
      </c>
      <c r="E270" s="109" t="str">
        <f t="shared" si="14"/>
        <v/>
      </c>
      <c r="F270" s="116">
        <f t="shared" si="12"/>
        <v>0</v>
      </c>
    </row>
    <row r="271" spans="1:6" s="11" customFormat="1" ht="14.4">
      <c r="A271" s="114" t="s">
        <v>235</v>
      </c>
      <c r="B271" s="117">
        <f>SUM(B272,B273,B274,B275,B276,B277,B278)</f>
        <v>0</v>
      </c>
      <c r="C271" s="172">
        <f>SUM(C272,C273,C274,C275,C276,C277,C278)</f>
        <v>0</v>
      </c>
      <c r="D271" s="108">
        <f t="shared" si="13"/>
        <v>0</v>
      </c>
      <c r="E271" s="109" t="str">
        <f t="shared" si="14"/>
        <v/>
      </c>
      <c r="F271" s="116">
        <f t="shared" si="12"/>
        <v>0</v>
      </c>
    </row>
    <row r="272" spans="1:6" s="11" customFormat="1" ht="14.4">
      <c r="A272" s="114" t="s">
        <v>129</v>
      </c>
      <c r="B272" s="118">
        <v>0</v>
      </c>
      <c r="C272" s="173"/>
      <c r="D272" s="108">
        <f t="shared" si="13"/>
        <v>0</v>
      </c>
      <c r="E272" s="109" t="str">
        <f t="shared" si="14"/>
        <v/>
      </c>
      <c r="F272" s="116">
        <f t="shared" si="12"/>
        <v>0</v>
      </c>
    </row>
    <row r="273" spans="1:6" s="11" customFormat="1" ht="14.4">
      <c r="A273" s="114" t="s">
        <v>130</v>
      </c>
      <c r="B273" s="118">
        <v>0</v>
      </c>
      <c r="C273" s="173"/>
      <c r="D273" s="108">
        <f t="shared" si="13"/>
        <v>0</v>
      </c>
      <c r="E273" s="109" t="str">
        <f t="shared" si="14"/>
        <v/>
      </c>
      <c r="F273" s="116">
        <f t="shared" si="12"/>
        <v>0</v>
      </c>
    </row>
    <row r="274" spans="1:6" s="11" customFormat="1" ht="14.4">
      <c r="A274" s="114" t="s">
        <v>131</v>
      </c>
      <c r="B274" s="118">
        <v>0</v>
      </c>
      <c r="C274" s="173"/>
      <c r="D274" s="108">
        <f t="shared" si="13"/>
        <v>0</v>
      </c>
      <c r="E274" s="109" t="str">
        <f t="shared" si="14"/>
        <v/>
      </c>
      <c r="F274" s="116">
        <f t="shared" si="12"/>
        <v>0</v>
      </c>
    </row>
    <row r="275" spans="1:6" s="11" customFormat="1" ht="14.4">
      <c r="A275" s="114" t="s">
        <v>236</v>
      </c>
      <c r="B275" s="118">
        <v>0</v>
      </c>
      <c r="C275" s="173"/>
      <c r="D275" s="108">
        <f t="shared" si="13"/>
        <v>0</v>
      </c>
      <c r="E275" s="109" t="str">
        <f t="shared" si="14"/>
        <v/>
      </c>
      <c r="F275" s="116">
        <f t="shared" si="12"/>
        <v>0</v>
      </c>
    </row>
    <row r="276" spans="1:6" s="11" customFormat="1" ht="14.4">
      <c r="A276" s="114" t="s">
        <v>883</v>
      </c>
      <c r="B276" s="118">
        <v>0</v>
      </c>
      <c r="C276" s="173"/>
      <c r="D276" s="108">
        <f t="shared" si="13"/>
        <v>0</v>
      </c>
      <c r="E276" s="109" t="str">
        <f t="shared" si="14"/>
        <v/>
      </c>
      <c r="F276" s="116">
        <f t="shared" si="12"/>
        <v>0</v>
      </c>
    </row>
    <row r="277" spans="1:6" s="11" customFormat="1" ht="14.4">
      <c r="A277" s="114" t="s">
        <v>138</v>
      </c>
      <c r="B277" s="118">
        <v>0</v>
      </c>
      <c r="C277" s="173"/>
      <c r="D277" s="108">
        <f t="shared" si="13"/>
        <v>0</v>
      </c>
      <c r="E277" s="109" t="str">
        <f t="shared" si="14"/>
        <v/>
      </c>
      <c r="F277" s="116">
        <f t="shared" si="12"/>
        <v>0</v>
      </c>
    </row>
    <row r="278" spans="1:6" s="11" customFormat="1" ht="14.4">
      <c r="A278" s="114" t="s">
        <v>237</v>
      </c>
      <c r="B278" s="118">
        <v>0</v>
      </c>
      <c r="C278" s="173"/>
      <c r="D278" s="108">
        <f t="shared" si="13"/>
        <v>0</v>
      </c>
      <c r="E278" s="109" t="str">
        <f t="shared" si="14"/>
        <v/>
      </c>
      <c r="F278" s="116">
        <f t="shared" si="12"/>
        <v>0</v>
      </c>
    </row>
    <row r="279" spans="1:6" s="11" customFormat="1" ht="14.4">
      <c r="A279" s="114" t="s">
        <v>238</v>
      </c>
      <c r="B279" s="117">
        <f>SUM(B280,B281,B282,B283,B284,B285,B286,B287)</f>
        <v>4</v>
      </c>
      <c r="C279" s="172">
        <f>SUM(C280,C281,C282,C283,C284,C285,C286,C287)</f>
        <v>0</v>
      </c>
      <c r="D279" s="108">
        <f t="shared" si="13"/>
        <v>-4</v>
      </c>
      <c r="E279" s="109">
        <f t="shared" si="14"/>
        <v>-100</v>
      </c>
      <c r="F279" s="116">
        <f t="shared" si="12"/>
        <v>4</v>
      </c>
    </row>
    <row r="280" spans="1:6" s="11" customFormat="1" ht="14.4">
      <c r="A280" s="114" t="s">
        <v>129</v>
      </c>
      <c r="B280" s="118">
        <v>0</v>
      </c>
      <c r="C280" s="173"/>
      <c r="D280" s="108">
        <f t="shared" si="13"/>
        <v>0</v>
      </c>
      <c r="E280" s="109" t="str">
        <f t="shared" si="14"/>
        <v/>
      </c>
      <c r="F280" s="116">
        <f t="shared" si="12"/>
        <v>0</v>
      </c>
    </row>
    <row r="281" spans="1:6" s="11" customFormat="1" ht="14.4">
      <c r="A281" s="114" t="s">
        <v>130</v>
      </c>
      <c r="B281" s="118">
        <v>0</v>
      </c>
      <c r="C281" s="173"/>
      <c r="D281" s="108">
        <f t="shared" si="13"/>
        <v>0</v>
      </c>
      <c r="E281" s="109" t="str">
        <f t="shared" si="14"/>
        <v/>
      </c>
      <c r="F281" s="116">
        <f t="shared" si="12"/>
        <v>0</v>
      </c>
    </row>
    <row r="282" spans="1:6" s="11" customFormat="1" ht="14.4">
      <c r="A282" s="114" t="s">
        <v>131</v>
      </c>
      <c r="B282" s="118">
        <v>0</v>
      </c>
      <c r="C282" s="173"/>
      <c r="D282" s="108">
        <f t="shared" si="13"/>
        <v>0</v>
      </c>
      <c r="E282" s="109" t="str">
        <f t="shared" si="14"/>
        <v/>
      </c>
      <c r="F282" s="116">
        <f t="shared" si="12"/>
        <v>0</v>
      </c>
    </row>
    <row r="283" spans="1:6" s="11" customFormat="1" ht="14.4">
      <c r="A283" s="114" t="s">
        <v>239</v>
      </c>
      <c r="B283" s="118">
        <v>0</v>
      </c>
      <c r="C283" s="173"/>
      <c r="D283" s="108">
        <f t="shared" si="13"/>
        <v>0</v>
      </c>
      <c r="E283" s="109" t="str">
        <f t="shared" si="14"/>
        <v/>
      </c>
      <c r="F283" s="116">
        <f t="shared" si="12"/>
        <v>0</v>
      </c>
    </row>
    <row r="284" spans="1:6" s="11" customFormat="1" ht="14.4">
      <c r="A284" s="114" t="s">
        <v>240</v>
      </c>
      <c r="B284" s="118">
        <v>0</v>
      </c>
      <c r="C284" s="173"/>
      <c r="D284" s="108">
        <f t="shared" si="13"/>
        <v>0</v>
      </c>
      <c r="E284" s="109" t="str">
        <f t="shared" si="14"/>
        <v/>
      </c>
      <c r="F284" s="116">
        <f t="shared" si="12"/>
        <v>0</v>
      </c>
    </row>
    <row r="285" spans="1:6" s="11" customFormat="1" ht="14.4">
      <c r="A285" s="114" t="s">
        <v>241</v>
      </c>
      <c r="B285" s="118">
        <v>0</v>
      </c>
      <c r="C285" s="173"/>
      <c r="D285" s="108">
        <f t="shared" si="13"/>
        <v>0</v>
      </c>
      <c r="E285" s="109" t="str">
        <f t="shared" si="14"/>
        <v/>
      </c>
      <c r="F285" s="116">
        <f t="shared" si="12"/>
        <v>0</v>
      </c>
    </row>
    <row r="286" spans="1:6" s="11" customFormat="1" ht="14.4">
      <c r="A286" s="114" t="s">
        <v>138</v>
      </c>
      <c r="B286" s="118">
        <v>0</v>
      </c>
      <c r="C286" s="173"/>
      <c r="D286" s="108">
        <f t="shared" si="13"/>
        <v>0</v>
      </c>
      <c r="E286" s="109" t="str">
        <f t="shared" si="14"/>
        <v/>
      </c>
      <c r="F286" s="116">
        <f t="shared" si="12"/>
        <v>0</v>
      </c>
    </row>
    <row r="287" spans="1:6" s="11" customFormat="1" ht="14.4">
      <c r="A287" s="114" t="s">
        <v>242</v>
      </c>
      <c r="B287" s="118">
        <v>4</v>
      </c>
      <c r="C287" s="173"/>
      <c r="D287" s="108">
        <f t="shared" si="13"/>
        <v>-4</v>
      </c>
      <c r="E287" s="109">
        <f t="shared" si="14"/>
        <v>-100</v>
      </c>
      <c r="F287" s="116">
        <f t="shared" si="12"/>
        <v>4</v>
      </c>
    </row>
    <row r="288" spans="1:6" s="11" customFormat="1" ht="14.4">
      <c r="A288" s="114" t="s">
        <v>243</v>
      </c>
      <c r="B288" s="117">
        <f>SUM(B289,B290,B291,B292,B293,B294,B295,B296,B297,B298,B299,B300,B301)</f>
        <v>208</v>
      </c>
      <c r="C288" s="172">
        <f>SUM(C289,C290,C291,C292,C293,C294,C295,C296,C297,C298,C299,C300,C301)</f>
        <v>223</v>
      </c>
      <c r="D288" s="108">
        <f t="shared" si="13"/>
        <v>15</v>
      </c>
      <c r="E288" s="109">
        <f t="shared" si="14"/>
        <v>7.2115384615384608</v>
      </c>
      <c r="F288" s="116">
        <f t="shared" si="12"/>
        <v>431</v>
      </c>
    </row>
    <row r="289" spans="1:6" s="11" customFormat="1" ht="14.4">
      <c r="A289" s="114" t="s">
        <v>129</v>
      </c>
      <c r="B289" s="118">
        <v>176</v>
      </c>
      <c r="C289" s="173">
        <v>162</v>
      </c>
      <c r="D289" s="108">
        <f t="shared" si="13"/>
        <v>-14</v>
      </c>
      <c r="E289" s="109">
        <f t="shared" si="14"/>
        <v>-7.9545454545454541</v>
      </c>
      <c r="F289" s="116">
        <f t="shared" si="12"/>
        <v>338</v>
      </c>
    </row>
    <row r="290" spans="1:6" s="11" customFormat="1" ht="14.4">
      <c r="A290" s="114" t="s">
        <v>130</v>
      </c>
      <c r="B290" s="118">
        <v>1</v>
      </c>
      <c r="C290" s="173"/>
      <c r="D290" s="108">
        <f t="shared" si="13"/>
        <v>-1</v>
      </c>
      <c r="E290" s="109">
        <f t="shared" si="14"/>
        <v>-100</v>
      </c>
      <c r="F290" s="116">
        <f t="shared" si="12"/>
        <v>1</v>
      </c>
    </row>
    <row r="291" spans="1:6" s="11" customFormat="1" ht="14.4">
      <c r="A291" s="114" t="s">
        <v>131</v>
      </c>
      <c r="B291" s="118">
        <v>0</v>
      </c>
      <c r="C291" s="173"/>
      <c r="D291" s="108">
        <f t="shared" si="13"/>
        <v>0</v>
      </c>
      <c r="E291" s="109" t="str">
        <f t="shared" si="14"/>
        <v/>
      </c>
      <c r="F291" s="116">
        <f t="shared" si="12"/>
        <v>0</v>
      </c>
    </row>
    <row r="292" spans="1:6" s="11" customFormat="1" ht="14.4">
      <c r="A292" s="114" t="s">
        <v>244</v>
      </c>
      <c r="B292" s="118">
        <v>31</v>
      </c>
      <c r="C292" s="173">
        <v>26</v>
      </c>
      <c r="D292" s="108">
        <f t="shared" si="13"/>
        <v>-5</v>
      </c>
      <c r="E292" s="109">
        <f t="shared" si="14"/>
        <v>-16.129032258064516</v>
      </c>
      <c r="F292" s="116">
        <f t="shared" si="12"/>
        <v>57</v>
      </c>
    </row>
    <row r="293" spans="1:6" s="11" customFormat="1" ht="14.4">
      <c r="A293" s="114" t="s">
        <v>245</v>
      </c>
      <c r="B293" s="118">
        <v>0</v>
      </c>
      <c r="C293" s="173"/>
      <c r="D293" s="108">
        <f t="shared" si="13"/>
        <v>0</v>
      </c>
      <c r="E293" s="109" t="str">
        <f t="shared" si="14"/>
        <v/>
      </c>
      <c r="F293" s="116">
        <f t="shared" si="12"/>
        <v>0</v>
      </c>
    </row>
    <row r="294" spans="1:6" s="11" customFormat="1" ht="14.4">
      <c r="A294" s="114" t="s">
        <v>823</v>
      </c>
      <c r="B294" s="118">
        <v>0</v>
      </c>
      <c r="C294" s="173"/>
      <c r="D294" s="108">
        <f t="shared" si="13"/>
        <v>0</v>
      </c>
      <c r="E294" s="109" t="str">
        <f t="shared" si="14"/>
        <v/>
      </c>
      <c r="F294" s="116">
        <f t="shared" si="12"/>
        <v>0</v>
      </c>
    </row>
    <row r="295" spans="1:6" s="11" customFormat="1" ht="14.4">
      <c r="A295" s="114" t="s">
        <v>824</v>
      </c>
      <c r="B295" s="118"/>
      <c r="C295" s="173">
        <v>0</v>
      </c>
      <c r="D295" s="108">
        <f t="shared" si="13"/>
        <v>0</v>
      </c>
      <c r="E295" s="109" t="str">
        <f t="shared" si="14"/>
        <v/>
      </c>
      <c r="F295" s="116">
        <f t="shared" si="12"/>
        <v>0</v>
      </c>
    </row>
    <row r="296" spans="1:6" s="11" customFormat="1" ht="14.4">
      <c r="A296" s="114" t="s">
        <v>884</v>
      </c>
      <c r="B296" s="118">
        <v>0</v>
      </c>
      <c r="C296" s="173"/>
      <c r="D296" s="108">
        <f t="shared" si="13"/>
        <v>0</v>
      </c>
      <c r="E296" s="109" t="str">
        <f t="shared" si="14"/>
        <v/>
      </c>
      <c r="F296" s="116">
        <f t="shared" si="12"/>
        <v>0</v>
      </c>
    </row>
    <row r="297" spans="1:6" s="11" customFormat="1" ht="14.4">
      <c r="A297" s="114" t="s">
        <v>246</v>
      </c>
      <c r="B297" s="118">
        <v>0</v>
      </c>
      <c r="C297" s="173"/>
      <c r="D297" s="108">
        <f t="shared" si="13"/>
        <v>0</v>
      </c>
      <c r="E297" s="109" t="str">
        <f t="shared" si="14"/>
        <v/>
      </c>
      <c r="F297" s="116">
        <f t="shared" si="12"/>
        <v>0</v>
      </c>
    </row>
    <row r="298" spans="1:6" s="11" customFormat="1" ht="14.4">
      <c r="A298" s="114" t="s">
        <v>885</v>
      </c>
      <c r="B298" s="118">
        <v>0</v>
      </c>
      <c r="C298" s="173"/>
      <c r="D298" s="108">
        <f t="shared" si="13"/>
        <v>0</v>
      </c>
      <c r="E298" s="109" t="str">
        <f t="shared" si="14"/>
        <v/>
      </c>
      <c r="F298" s="116">
        <f t="shared" si="12"/>
        <v>0</v>
      </c>
    </row>
    <row r="299" spans="1:6" s="11" customFormat="1" ht="14.4">
      <c r="A299" s="114" t="s">
        <v>168</v>
      </c>
      <c r="B299" s="118">
        <v>0</v>
      </c>
      <c r="C299" s="173"/>
      <c r="D299" s="108">
        <f t="shared" si="13"/>
        <v>0</v>
      </c>
      <c r="E299" s="109" t="str">
        <f t="shared" si="14"/>
        <v/>
      </c>
      <c r="F299" s="116">
        <f t="shared" si="12"/>
        <v>0</v>
      </c>
    </row>
    <row r="300" spans="1:6" s="11" customFormat="1" ht="14.4">
      <c r="A300" s="114" t="s">
        <v>138</v>
      </c>
      <c r="B300" s="118">
        <v>0</v>
      </c>
      <c r="C300" s="173">
        <v>35</v>
      </c>
      <c r="D300" s="108">
        <f t="shared" si="13"/>
        <v>35</v>
      </c>
      <c r="E300" s="109" t="str">
        <f t="shared" si="14"/>
        <v/>
      </c>
      <c r="F300" s="116">
        <f t="shared" si="12"/>
        <v>35</v>
      </c>
    </row>
    <row r="301" spans="1:6" s="11" customFormat="1" ht="14.4">
      <c r="A301" s="114" t="s">
        <v>247</v>
      </c>
      <c r="B301" s="118"/>
      <c r="C301" s="173">
        <v>0</v>
      </c>
      <c r="D301" s="108">
        <f t="shared" si="13"/>
        <v>0</v>
      </c>
      <c r="E301" s="109" t="str">
        <f t="shared" si="14"/>
        <v/>
      </c>
      <c r="F301" s="116">
        <f t="shared" si="12"/>
        <v>0</v>
      </c>
    </row>
    <row r="302" spans="1:6" s="11" customFormat="1" ht="14.4">
      <c r="A302" s="114" t="s">
        <v>248</v>
      </c>
      <c r="B302" s="117">
        <f>SUM(B303,B304,B305,B306,B307,B308,B309,B310,B311)</f>
        <v>0</v>
      </c>
      <c r="C302" s="172">
        <f>SUM(C303,C304,C305,C306,C307,C308,C309,C310,C311)</f>
        <v>0</v>
      </c>
      <c r="D302" s="108">
        <f t="shared" si="13"/>
        <v>0</v>
      </c>
      <c r="E302" s="109" t="str">
        <f t="shared" si="14"/>
        <v/>
      </c>
      <c r="F302" s="116">
        <f t="shared" si="12"/>
        <v>0</v>
      </c>
    </row>
    <row r="303" spans="1:6" s="11" customFormat="1" ht="14.4">
      <c r="A303" s="114" t="s">
        <v>129</v>
      </c>
      <c r="B303" s="118">
        <v>0</v>
      </c>
      <c r="C303" s="173"/>
      <c r="D303" s="108">
        <f t="shared" si="13"/>
        <v>0</v>
      </c>
      <c r="E303" s="109" t="str">
        <f t="shared" si="14"/>
        <v/>
      </c>
      <c r="F303" s="116">
        <f t="shared" si="12"/>
        <v>0</v>
      </c>
    </row>
    <row r="304" spans="1:6" s="11" customFormat="1" ht="14.4">
      <c r="A304" s="114" t="s">
        <v>130</v>
      </c>
      <c r="B304" s="118">
        <v>0</v>
      </c>
      <c r="C304" s="173"/>
      <c r="D304" s="108">
        <f t="shared" si="13"/>
        <v>0</v>
      </c>
      <c r="E304" s="109" t="str">
        <f t="shared" si="14"/>
        <v/>
      </c>
      <c r="F304" s="116">
        <f t="shared" si="12"/>
        <v>0</v>
      </c>
    </row>
    <row r="305" spans="1:6" s="11" customFormat="1" ht="14.4">
      <c r="A305" s="114" t="s">
        <v>131</v>
      </c>
      <c r="B305" s="118">
        <v>0</v>
      </c>
      <c r="C305" s="173"/>
      <c r="D305" s="108">
        <f t="shared" si="13"/>
        <v>0</v>
      </c>
      <c r="E305" s="109" t="str">
        <f t="shared" si="14"/>
        <v/>
      </c>
      <c r="F305" s="116">
        <f t="shared" si="12"/>
        <v>0</v>
      </c>
    </row>
    <row r="306" spans="1:6" s="11" customFormat="1" ht="14.4">
      <c r="A306" s="114" t="s">
        <v>886</v>
      </c>
      <c r="B306" s="118">
        <v>0</v>
      </c>
      <c r="C306" s="173"/>
      <c r="D306" s="108">
        <f t="shared" si="13"/>
        <v>0</v>
      </c>
      <c r="E306" s="109" t="str">
        <f t="shared" si="14"/>
        <v/>
      </c>
      <c r="F306" s="116">
        <f t="shared" si="12"/>
        <v>0</v>
      </c>
    </row>
    <row r="307" spans="1:6" s="11" customFormat="1" ht="14.4">
      <c r="A307" s="114" t="s">
        <v>887</v>
      </c>
      <c r="B307" s="118">
        <v>0</v>
      </c>
      <c r="C307" s="173"/>
      <c r="D307" s="108">
        <f t="shared" si="13"/>
        <v>0</v>
      </c>
      <c r="E307" s="109" t="str">
        <f t="shared" si="14"/>
        <v/>
      </c>
      <c r="F307" s="116">
        <f t="shared" si="12"/>
        <v>0</v>
      </c>
    </row>
    <row r="308" spans="1:6" s="11" customFormat="1" ht="14.4">
      <c r="A308" s="114" t="s">
        <v>249</v>
      </c>
      <c r="B308" s="118">
        <v>0</v>
      </c>
      <c r="C308" s="173"/>
      <c r="D308" s="108">
        <f t="shared" si="13"/>
        <v>0</v>
      </c>
      <c r="E308" s="109" t="str">
        <f t="shared" si="14"/>
        <v/>
      </c>
      <c r="F308" s="116">
        <f t="shared" si="12"/>
        <v>0</v>
      </c>
    </row>
    <row r="309" spans="1:6" s="11" customFormat="1" ht="14.4">
      <c r="A309" s="114" t="s">
        <v>168</v>
      </c>
      <c r="B309" s="118">
        <v>0</v>
      </c>
      <c r="C309" s="173"/>
      <c r="D309" s="108">
        <f t="shared" si="13"/>
        <v>0</v>
      </c>
      <c r="E309" s="109" t="str">
        <f t="shared" si="14"/>
        <v/>
      </c>
      <c r="F309" s="116">
        <f t="shared" si="12"/>
        <v>0</v>
      </c>
    </row>
    <row r="310" spans="1:6" s="11" customFormat="1" ht="14.4">
      <c r="A310" s="114" t="s">
        <v>138</v>
      </c>
      <c r="B310" s="118">
        <v>0</v>
      </c>
      <c r="C310" s="173"/>
      <c r="D310" s="108">
        <f t="shared" si="13"/>
        <v>0</v>
      </c>
      <c r="E310" s="109" t="str">
        <f t="shared" si="14"/>
        <v/>
      </c>
      <c r="F310" s="116">
        <f t="shared" si="12"/>
        <v>0</v>
      </c>
    </row>
    <row r="311" spans="1:6" s="11" customFormat="1" ht="14.4">
      <c r="A311" s="114" t="s">
        <v>250</v>
      </c>
      <c r="B311" s="118">
        <v>0</v>
      </c>
      <c r="C311" s="173"/>
      <c r="D311" s="108">
        <f t="shared" si="13"/>
        <v>0</v>
      </c>
      <c r="E311" s="109" t="str">
        <f t="shared" si="14"/>
        <v/>
      </c>
      <c r="F311" s="116">
        <f t="shared" si="12"/>
        <v>0</v>
      </c>
    </row>
    <row r="312" spans="1:6" s="11" customFormat="1" ht="14.4">
      <c r="A312" s="114" t="s">
        <v>251</v>
      </c>
      <c r="B312" s="117">
        <f>SUM(B313,B314,B315,B316,B317,B318,B319,B320,B321)</f>
        <v>0</v>
      </c>
      <c r="C312" s="172">
        <f>SUM(C313,C314,C315,C316,C317,C318,C319,C320,C321)</f>
        <v>0</v>
      </c>
      <c r="D312" s="108">
        <f t="shared" si="13"/>
        <v>0</v>
      </c>
      <c r="E312" s="109" t="str">
        <f t="shared" si="14"/>
        <v/>
      </c>
      <c r="F312" s="116">
        <f t="shared" si="12"/>
        <v>0</v>
      </c>
    </row>
    <row r="313" spans="1:6" s="11" customFormat="1" ht="14.4">
      <c r="A313" s="114" t="s">
        <v>129</v>
      </c>
      <c r="B313" s="118">
        <v>0</v>
      </c>
      <c r="C313" s="173"/>
      <c r="D313" s="108">
        <f t="shared" si="13"/>
        <v>0</v>
      </c>
      <c r="E313" s="109" t="str">
        <f t="shared" si="14"/>
        <v/>
      </c>
      <c r="F313" s="116">
        <f t="shared" si="12"/>
        <v>0</v>
      </c>
    </row>
    <row r="314" spans="1:6" s="11" customFormat="1" ht="14.4">
      <c r="A314" s="114" t="s">
        <v>130</v>
      </c>
      <c r="B314" s="118">
        <v>0</v>
      </c>
      <c r="C314" s="173"/>
      <c r="D314" s="108">
        <f t="shared" si="13"/>
        <v>0</v>
      </c>
      <c r="E314" s="109" t="str">
        <f t="shared" si="14"/>
        <v/>
      </c>
      <c r="F314" s="116">
        <f t="shared" si="12"/>
        <v>0</v>
      </c>
    </row>
    <row r="315" spans="1:6" s="11" customFormat="1" ht="14.4">
      <c r="A315" s="114" t="s">
        <v>131</v>
      </c>
      <c r="B315" s="118">
        <v>0</v>
      </c>
      <c r="C315" s="173"/>
      <c r="D315" s="108">
        <f t="shared" si="13"/>
        <v>0</v>
      </c>
      <c r="E315" s="109" t="str">
        <f t="shared" si="14"/>
        <v/>
      </c>
      <c r="F315" s="116">
        <f t="shared" si="12"/>
        <v>0</v>
      </c>
    </row>
    <row r="316" spans="1:6" s="11" customFormat="1" ht="14.4">
      <c r="A316" s="114" t="s">
        <v>252</v>
      </c>
      <c r="B316" s="118">
        <v>0</v>
      </c>
      <c r="C316" s="173"/>
      <c r="D316" s="108">
        <f t="shared" si="13"/>
        <v>0</v>
      </c>
      <c r="E316" s="109" t="str">
        <f t="shared" si="14"/>
        <v/>
      </c>
      <c r="F316" s="116">
        <f t="shared" si="12"/>
        <v>0</v>
      </c>
    </row>
    <row r="317" spans="1:6" s="11" customFormat="1" ht="14.4">
      <c r="A317" s="114" t="s">
        <v>253</v>
      </c>
      <c r="B317" s="118">
        <v>0</v>
      </c>
      <c r="C317" s="173"/>
      <c r="D317" s="108">
        <f t="shared" si="13"/>
        <v>0</v>
      </c>
      <c r="E317" s="109" t="str">
        <f t="shared" si="14"/>
        <v/>
      </c>
      <c r="F317" s="116">
        <f t="shared" si="12"/>
        <v>0</v>
      </c>
    </row>
    <row r="318" spans="1:6" s="11" customFormat="1" ht="14.4">
      <c r="A318" s="114" t="s">
        <v>254</v>
      </c>
      <c r="B318" s="118">
        <v>0</v>
      </c>
      <c r="C318" s="173"/>
      <c r="D318" s="108">
        <f t="shared" si="13"/>
        <v>0</v>
      </c>
      <c r="E318" s="109" t="str">
        <f t="shared" si="14"/>
        <v/>
      </c>
      <c r="F318" s="116">
        <f t="shared" si="12"/>
        <v>0</v>
      </c>
    </row>
    <row r="319" spans="1:6" s="11" customFormat="1" ht="14.4">
      <c r="A319" s="114" t="s">
        <v>168</v>
      </c>
      <c r="B319" s="118">
        <v>0</v>
      </c>
      <c r="C319" s="173"/>
      <c r="D319" s="108">
        <f t="shared" si="13"/>
        <v>0</v>
      </c>
      <c r="E319" s="109" t="str">
        <f t="shared" si="14"/>
        <v/>
      </c>
      <c r="F319" s="116">
        <f t="shared" si="12"/>
        <v>0</v>
      </c>
    </row>
    <row r="320" spans="1:6" s="11" customFormat="1" ht="14.4">
      <c r="A320" s="114" t="s">
        <v>138</v>
      </c>
      <c r="B320" s="118">
        <v>0</v>
      </c>
      <c r="C320" s="173"/>
      <c r="D320" s="108">
        <f t="shared" si="13"/>
        <v>0</v>
      </c>
      <c r="E320" s="109" t="str">
        <f t="shared" si="14"/>
        <v/>
      </c>
      <c r="F320" s="116">
        <f t="shared" si="12"/>
        <v>0</v>
      </c>
    </row>
    <row r="321" spans="1:6" s="11" customFormat="1" ht="14.4">
      <c r="A321" s="114" t="s">
        <v>255</v>
      </c>
      <c r="B321" s="118">
        <v>0</v>
      </c>
      <c r="C321" s="173"/>
      <c r="D321" s="108">
        <f t="shared" si="13"/>
        <v>0</v>
      </c>
      <c r="E321" s="109" t="str">
        <f t="shared" si="14"/>
        <v/>
      </c>
      <c r="F321" s="116">
        <f t="shared" si="12"/>
        <v>0</v>
      </c>
    </row>
    <row r="322" spans="1:6" s="11" customFormat="1" ht="14.4">
      <c r="A322" s="114" t="s">
        <v>256</v>
      </c>
      <c r="B322" s="117">
        <f>SUM(B323,B324,B325,B326,B327,B328,B329)</f>
        <v>0</v>
      </c>
      <c r="C322" s="172">
        <f>SUM(C323,C324,C325,C326,C327,C328,C329)</f>
        <v>0</v>
      </c>
      <c r="D322" s="108">
        <f t="shared" si="13"/>
        <v>0</v>
      </c>
      <c r="E322" s="109" t="str">
        <f t="shared" si="14"/>
        <v/>
      </c>
      <c r="F322" s="116">
        <f t="shared" si="12"/>
        <v>0</v>
      </c>
    </row>
    <row r="323" spans="1:6" s="11" customFormat="1" ht="14.4">
      <c r="A323" s="114" t="s">
        <v>129</v>
      </c>
      <c r="B323" s="118">
        <v>0</v>
      </c>
      <c r="C323" s="173"/>
      <c r="D323" s="108">
        <f t="shared" si="13"/>
        <v>0</v>
      </c>
      <c r="E323" s="109" t="str">
        <f t="shared" si="14"/>
        <v/>
      </c>
      <c r="F323" s="116">
        <f t="shared" si="12"/>
        <v>0</v>
      </c>
    </row>
    <row r="324" spans="1:6" s="11" customFormat="1" ht="14.4">
      <c r="A324" s="114" t="s">
        <v>130</v>
      </c>
      <c r="B324" s="118">
        <v>0</v>
      </c>
      <c r="C324" s="173"/>
      <c r="D324" s="108">
        <f t="shared" si="13"/>
        <v>0</v>
      </c>
      <c r="E324" s="109" t="str">
        <f t="shared" si="14"/>
        <v/>
      </c>
      <c r="F324" s="116">
        <f t="shared" si="12"/>
        <v>0</v>
      </c>
    </row>
    <row r="325" spans="1:6" s="11" customFormat="1" ht="14.4">
      <c r="A325" s="114" t="s">
        <v>131</v>
      </c>
      <c r="B325" s="118">
        <v>0</v>
      </c>
      <c r="C325" s="173"/>
      <c r="D325" s="108">
        <f t="shared" si="13"/>
        <v>0</v>
      </c>
      <c r="E325" s="109" t="str">
        <f t="shared" si="14"/>
        <v/>
      </c>
      <c r="F325" s="116">
        <f t="shared" si="12"/>
        <v>0</v>
      </c>
    </row>
    <row r="326" spans="1:6" s="11" customFormat="1" ht="14.4">
      <c r="A326" s="114" t="s">
        <v>257</v>
      </c>
      <c r="B326" s="118">
        <v>0</v>
      </c>
      <c r="C326" s="173"/>
      <c r="D326" s="108">
        <f t="shared" si="13"/>
        <v>0</v>
      </c>
      <c r="E326" s="109" t="str">
        <f t="shared" si="14"/>
        <v/>
      </c>
      <c r="F326" s="116">
        <f t="shared" ref="F326:F389" si="15">B326+C326</f>
        <v>0</v>
      </c>
    </row>
    <row r="327" spans="1:6" s="11" customFormat="1" ht="14.4">
      <c r="A327" s="114" t="s">
        <v>258</v>
      </c>
      <c r="B327" s="118">
        <v>0</v>
      </c>
      <c r="C327" s="173"/>
      <c r="D327" s="108">
        <f t="shared" ref="D327:D390" si="16">C327-B327</f>
        <v>0</v>
      </c>
      <c r="E327" s="109" t="str">
        <f t="shared" ref="E327:E390" si="17">IF(B327=0,"",D327/B327*100)</f>
        <v/>
      </c>
      <c r="F327" s="116">
        <f t="shared" si="15"/>
        <v>0</v>
      </c>
    </row>
    <row r="328" spans="1:6" s="11" customFormat="1" ht="14.4">
      <c r="A328" s="114" t="s">
        <v>138</v>
      </c>
      <c r="B328" s="118">
        <v>0</v>
      </c>
      <c r="C328" s="173"/>
      <c r="D328" s="108">
        <f t="shared" si="16"/>
        <v>0</v>
      </c>
      <c r="E328" s="109" t="str">
        <f t="shared" si="17"/>
        <v/>
      </c>
      <c r="F328" s="116">
        <f t="shared" si="15"/>
        <v>0</v>
      </c>
    </row>
    <row r="329" spans="1:6" s="11" customFormat="1" ht="14.4">
      <c r="A329" s="114" t="s">
        <v>259</v>
      </c>
      <c r="B329" s="118">
        <v>0</v>
      </c>
      <c r="C329" s="173"/>
      <c r="D329" s="108">
        <f t="shared" si="16"/>
        <v>0</v>
      </c>
      <c r="E329" s="109" t="str">
        <f t="shared" si="17"/>
        <v/>
      </c>
      <c r="F329" s="116">
        <f t="shared" si="15"/>
        <v>0</v>
      </c>
    </row>
    <row r="330" spans="1:6" s="11" customFormat="1" ht="14.4">
      <c r="A330" s="114" t="s">
        <v>260</v>
      </c>
      <c r="B330" s="117">
        <f>SUM(B331,B332,B333,B334,B335)</f>
        <v>0</v>
      </c>
      <c r="C330" s="172">
        <f>SUM(C331,C332,C333,C334,C335)</f>
        <v>0</v>
      </c>
      <c r="D330" s="108">
        <f t="shared" si="16"/>
        <v>0</v>
      </c>
      <c r="E330" s="109" t="str">
        <f t="shared" si="17"/>
        <v/>
      </c>
      <c r="F330" s="116">
        <f t="shared" si="15"/>
        <v>0</v>
      </c>
    </row>
    <row r="331" spans="1:6" s="11" customFormat="1" ht="14.4">
      <c r="A331" s="114" t="s">
        <v>129</v>
      </c>
      <c r="B331" s="118">
        <v>0</v>
      </c>
      <c r="C331" s="173"/>
      <c r="D331" s="108">
        <f t="shared" si="16"/>
        <v>0</v>
      </c>
      <c r="E331" s="109" t="str">
        <f t="shared" si="17"/>
        <v/>
      </c>
      <c r="F331" s="116">
        <f t="shared" si="15"/>
        <v>0</v>
      </c>
    </row>
    <row r="332" spans="1:6" s="11" customFormat="1" ht="14.4">
      <c r="A332" s="114" t="s">
        <v>130</v>
      </c>
      <c r="B332" s="118">
        <v>0</v>
      </c>
      <c r="C332" s="173"/>
      <c r="D332" s="108">
        <f t="shared" si="16"/>
        <v>0</v>
      </c>
      <c r="E332" s="109" t="str">
        <f t="shared" si="17"/>
        <v/>
      </c>
      <c r="F332" s="116">
        <f t="shared" si="15"/>
        <v>0</v>
      </c>
    </row>
    <row r="333" spans="1:6" s="11" customFormat="1" ht="14.4">
      <c r="A333" s="114" t="s">
        <v>168</v>
      </c>
      <c r="B333" s="118">
        <v>0</v>
      </c>
      <c r="C333" s="173"/>
      <c r="D333" s="108">
        <f t="shared" si="16"/>
        <v>0</v>
      </c>
      <c r="E333" s="109" t="str">
        <f t="shared" si="17"/>
        <v/>
      </c>
      <c r="F333" s="116">
        <f t="shared" si="15"/>
        <v>0</v>
      </c>
    </row>
    <row r="334" spans="1:6" s="11" customFormat="1" ht="14.4">
      <c r="A334" s="114" t="s">
        <v>888</v>
      </c>
      <c r="B334" s="118">
        <v>0</v>
      </c>
      <c r="C334" s="173"/>
      <c r="D334" s="108">
        <f t="shared" si="16"/>
        <v>0</v>
      </c>
      <c r="E334" s="109" t="str">
        <f t="shared" si="17"/>
        <v/>
      </c>
      <c r="F334" s="116">
        <f t="shared" si="15"/>
        <v>0</v>
      </c>
    </row>
    <row r="335" spans="1:6" s="11" customFormat="1" ht="14.4">
      <c r="A335" s="114" t="s">
        <v>261</v>
      </c>
      <c r="B335" s="118">
        <v>0</v>
      </c>
      <c r="C335" s="173"/>
      <c r="D335" s="108">
        <f t="shared" si="16"/>
        <v>0</v>
      </c>
      <c r="E335" s="109" t="str">
        <f t="shared" si="17"/>
        <v/>
      </c>
      <c r="F335" s="116">
        <f t="shared" si="15"/>
        <v>0</v>
      </c>
    </row>
    <row r="336" spans="1:6" s="11" customFormat="1" ht="14.4">
      <c r="A336" s="114" t="s">
        <v>889</v>
      </c>
      <c r="B336" s="117">
        <f>SUM(B337,B338)</f>
        <v>6</v>
      </c>
      <c r="C336" s="172">
        <f>SUM(C337,C338)</f>
        <v>0</v>
      </c>
      <c r="D336" s="108">
        <f t="shared" si="16"/>
        <v>-6</v>
      </c>
      <c r="E336" s="109">
        <f t="shared" si="17"/>
        <v>-100</v>
      </c>
      <c r="F336" s="116">
        <f t="shared" si="15"/>
        <v>6</v>
      </c>
    </row>
    <row r="337" spans="1:6" s="11" customFormat="1" ht="14.4">
      <c r="A337" s="114" t="s">
        <v>890</v>
      </c>
      <c r="B337" s="118">
        <v>0</v>
      </c>
      <c r="C337" s="173"/>
      <c r="D337" s="108">
        <f t="shared" si="16"/>
        <v>0</v>
      </c>
      <c r="E337" s="109" t="str">
        <f t="shared" si="17"/>
        <v/>
      </c>
      <c r="F337" s="116">
        <f t="shared" si="15"/>
        <v>0</v>
      </c>
    </row>
    <row r="338" spans="1:6" s="11" customFormat="1" ht="14.4">
      <c r="A338" s="114" t="s">
        <v>891</v>
      </c>
      <c r="B338" s="118">
        <v>6</v>
      </c>
      <c r="C338" s="173"/>
      <c r="D338" s="108">
        <f t="shared" si="16"/>
        <v>-6</v>
      </c>
      <c r="E338" s="109">
        <f t="shared" si="17"/>
        <v>-100</v>
      </c>
      <c r="F338" s="116">
        <f t="shared" si="15"/>
        <v>6</v>
      </c>
    </row>
    <row r="339" spans="1:6" s="11" customFormat="1" ht="14.4">
      <c r="A339" s="114" t="s">
        <v>892</v>
      </c>
      <c r="B339" s="117">
        <f>SUM(B340,B345,B352,B358,B364,B368,B372,B376,B382,B389)</f>
        <v>8925</v>
      </c>
      <c r="C339" s="174">
        <f>SUM(C340,C345,C352,C358,C364,C368,C372,C376,C382,C389)</f>
        <v>7946</v>
      </c>
      <c r="D339" s="108">
        <f t="shared" si="16"/>
        <v>-979</v>
      </c>
      <c r="E339" s="109">
        <f t="shared" si="17"/>
        <v>-10.969187675070028</v>
      </c>
      <c r="F339" s="116">
        <f t="shared" si="15"/>
        <v>16871</v>
      </c>
    </row>
    <row r="340" spans="1:6" s="11" customFormat="1" ht="14.4">
      <c r="A340" s="114" t="s">
        <v>262</v>
      </c>
      <c r="B340" s="117">
        <f>SUM(B341,B342,B343,B344)</f>
        <v>201</v>
      </c>
      <c r="C340" s="172">
        <f>SUM(C341,C342,C343,C344)</f>
        <v>340</v>
      </c>
      <c r="D340" s="108">
        <f t="shared" si="16"/>
        <v>139</v>
      </c>
      <c r="E340" s="109">
        <f t="shared" si="17"/>
        <v>69.154228855721385</v>
      </c>
      <c r="F340" s="116">
        <f t="shared" si="15"/>
        <v>541</v>
      </c>
    </row>
    <row r="341" spans="1:6" s="11" customFormat="1" ht="14.4">
      <c r="A341" s="114" t="s">
        <v>129</v>
      </c>
      <c r="B341" s="118">
        <v>109</v>
      </c>
      <c r="C341" s="173">
        <v>117</v>
      </c>
      <c r="D341" s="108">
        <f t="shared" si="16"/>
        <v>8</v>
      </c>
      <c r="E341" s="109">
        <f t="shared" si="17"/>
        <v>7.3394495412844041</v>
      </c>
      <c r="F341" s="116">
        <f t="shared" si="15"/>
        <v>226</v>
      </c>
    </row>
    <row r="342" spans="1:6" s="11" customFormat="1" ht="14.4">
      <c r="A342" s="114" t="s">
        <v>130</v>
      </c>
      <c r="B342" s="118">
        <v>92</v>
      </c>
      <c r="C342" s="173">
        <v>223</v>
      </c>
      <c r="D342" s="108">
        <f t="shared" si="16"/>
        <v>131</v>
      </c>
      <c r="E342" s="109">
        <f t="shared" si="17"/>
        <v>142.39130434782609</v>
      </c>
      <c r="F342" s="116">
        <f t="shared" si="15"/>
        <v>315</v>
      </c>
    </row>
    <row r="343" spans="1:6" s="11" customFormat="1" ht="14.4">
      <c r="A343" s="114" t="s">
        <v>131</v>
      </c>
      <c r="B343" s="118">
        <v>0</v>
      </c>
      <c r="C343" s="173"/>
      <c r="D343" s="108">
        <f t="shared" si="16"/>
        <v>0</v>
      </c>
      <c r="E343" s="109" t="str">
        <f t="shared" si="17"/>
        <v/>
      </c>
      <c r="F343" s="116">
        <f t="shared" si="15"/>
        <v>0</v>
      </c>
    </row>
    <row r="344" spans="1:6" s="11" customFormat="1" ht="14.4">
      <c r="A344" s="114" t="s">
        <v>263</v>
      </c>
      <c r="B344" s="118">
        <v>0</v>
      </c>
      <c r="C344" s="173"/>
      <c r="D344" s="108">
        <f t="shared" si="16"/>
        <v>0</v>
      </c>
      <c r="E344" s="109" t="str">
        <f t="shared" si="17"/>
        <v/>
      </c>
      <c r="F344" s="116">
        <f t="shared" si="15"/>
        <v>0</v>
      </c>
    </row>
    <row r="345" spans="1:6" s="11" customFormat="1" ht="14.4">
      <c r="A345" s="114" t="s">
        <v>264</v>
      </c>
      <c r="B345" s="117">
        <f>SUM(B346,B347,B348,B349,B350,B351)</f>
        <v>7983</v>
      </c>
      <c r="C345" s="172">
        <f>SUM(C346,C347,C348,C349,C350,C351)</f>
        <v>6706</v>
      </c>
      <c r="D345" s="108">
        <f t="shared" si="16"/>
        <v>-1277</v>
      </c>
      <c r="E345" s="109">
        <f t="shared" si="17"/>
        <v>-15.996492546661656</v>
      </c>
      <c r="F345" s="116">
        <f t="shared" si="15"/>
        <v>14689</v>
      </c>
    </row>
    <row r="346" spans="1:6" s="11" customFormat="1" ht="14.4">
      <c r="A346" s="114" t="s">
        <v>265</v>
      </c>
      <c r="B346" s="118">
        <v>328</v>
      </c>
      <c r="C346" s="173">
        <v>205</v>
      </c>
      <c r="D346" s="108">
        <f t="shared" si="16"/>
        <v>-123</v>
      </c>
      <c r="E346" s="109">
        <f t="shared" si="17"/>
        <v>-37.5</v>
      </c>
      <c r="F346" s="116">
        <f t="shared" si="15"/>
        <v>533</v>
      </c>
    </row>
    <row r="347" spans="1:6" s="11" customFormat="1" ht="14.4">
      <c r="A347" s="114" t="s">
        <v>266</v>
      </c>
      <c r="B347" s="118">
        <v>2802</v>
      </c>
      <c r="C347" s="173">
        <v>2590</v>
      </c>
      <c r="D347" s="108">
        <f t="shared" si="16"/>
        <v>-212</v>
      </c>
      <c r="E347" s="109">
        <f t="shared" si="17"/>
        <v>-7.5660242683797287</v>
      </c>
      <c r="F347" s="116">
        <f t="shared" si="15"/>
        <v>5392</v>
      </c>
    </row>
    <row r="348" spans="1:6" s="11" customFormat="1" ht="14.4">
      <c r="A348" s="114" t="s">
        <v>267</v>
      </c>
      <c r="B348" s="118">
        <v>2654</v>
      </c>
      <c r="C348" s="173">
        <v>2386</v>
      </c>
      <c r="D348" s="108">
        <f t="shared" si="16"/>
        <v>-268</v>
      </c>
      <c r="E348" s="109">
        <f t="shared" si="17"/>
        <v>-10.097965335342879</v>
      </c>
      <c r="F348" s="116">
        <f t="shared" si="15"/>
        <v>5040</v>
      </c>
    </row>
    <row r="349" spans="1:6" s="11" customFormat="1" ht="14.4">
      <c r="A349" s="114" t="s">
        <v>268</v>
      </c>
      <c r="B349" s="118">
        <v>1511</v>
      </c>
      <c r="C349" s="173">
        <v>1315</v>
      </c>
      <c r="D349" s="108">
        <f t="shared" si="16"/>
        <v>-196</v>
      </c>
      <c r="E349" s="109">
        <f t="shared" si="17"/>
        <v>-12.971542025148908</v>
      </c>
      <c r="F349" s="116">
        <f t="shared" si="15"/>
        <v>2826</v>
      </c>
    </row>
    <row r="350" spans="1:6" s="11" customFormat="1" ht="14.4">
      <c r="A350" s="114" t="s">
        <v>269</v>
      </c>
      <c r="B350" s="118">
        <v>0</v>
      </c>
      <c r="C350" s="173"/>
      <c r="D350" s="108">
        <f t="shared" si="16"/>
        <v>0</v>
      </c>
      <c r="E350" s="109" t="str">
        <f t="shared" si="17"/>
        <v/>
      </c>
      <c r="F350" s="116">
        <f t="shared" si="15"/>
        <v>0</v>
      </c>
    </row>
    <row r="351" spans="1:6" s="11" customFormat="1" ht="14.4">
      <c r="A351" s="114" t="s">
        <v>270</v>
      </c>
      <c r="B351" s="118">
        <v>688</v>
      </c>
      <c r="C351" s="173">
        <v>210</v>
      </c>
      <c r="D351" s="108">
        <f t="shared" si="16"/>
        <v>-478</v>
      </c>
      <c r="E351" s="109">
        <f t="shared" si="17"/>
        <v>-69.476744186046517</v>
      </c>
      <c r="F351" s="116">
        <f t="shared" si="15"/>
        <v>898</v>
      </c>
    </row>
    <row r="352" spans="1:6" s="11" customFormat="1" ht="14.4">
      <c r="A352" s="114" t="s">
        <v>271</v>
      </c>
      <c r="B352" s="117">
        <f>SUM(B353,B354,B355,B356,B357)</f>
        <v>0</v>
      </c>
      <c r="C352" s="172">
        <f>SUM(C353,C354,C355,C356,C357)</f>
        <v>0</v>
      </c>
      <c r="D352" s="108">
        <f t="shared" si="16"/>
        <v>0</v>
      </c>
      <c r="E352" s="109" t="str">
        <f t="shared" si="17"/>
        <v/>
      </c>
      <c r="F352" s="116">
        <f t="shared" si="15"/>
        <v>0</v>
      </c>
    </row>
    <row r="353" spans="1:6" s="11" customFormat="1" ht="14.4">
      <c r="A353" s="114" t="s">
        <v>272</v>
      </c>
      <c r="B353" s="118">
        <v>0</v>
      </c>
      <c r="C353" s="173"/>
      <c r="D353" s="108">
        <f t="shared" si="16"/>
        <v>0</v>
      </c>
      <c r="E353" s="109" t="str">
        <f t="shared" si="17"/>
        <v/>
      </c>
      <c r="F353" s="116">
        <f t="shared" si="15"/>
        <v>0</v>
      </c>
    </row>
    <row r="354" spans="1:6" s="11" customFormat="1" ht="14.4">
      <c r="A354" s="114" t="s">
        <v>893</v>
      </c>
      <c r="B354" s="118">
        <v>0</v>
      </c>
      <c r="C354" s="173"/>
      <c r="D354" s="108">
        <f t="shared" si="16"/>
        <v>0</v>
      </c>
      <c r="E354" s="109" t="str">
        <f t="shared" si="17"/>
        <v/>
      </c>
      <c r="F354" s="116">
        <f t="shared" si="15"/>
        <v>0</v>
      </c>
    </row>
    <row r="355" spans="1:6" s="11" customFormat="1" ht="14.4">
      <c r="A355" s="114" t="s">
        <v>273</v>
      </c>
      <c r="B355" s="118">
        <v>0</v>
      </c>
      <c r="C355" s="173"/>
      <c r="D355" s="108">
        <f t="shared" si="16"/>
        <v>0</v>
      </c>
      <c r="E355" s="109" t="str">
        <f t="shared" si="17"/>
        <v/>
      </c>
      <c r="F355" s="116">
        <f t="shared" si="15"/>
        <v>0</v>
      </c>
    </row>
    <row r="356" spans="1:6" s="11" customFormat="1" ht="14.4">
      <c r="A356" s="114" t="s">
        <v>274</v>
      </c>
      <c r="B356" s="118">
        <v>0</v>
      </c>
      <c r="C356" s="173"/>
      <c r="D356" s="108">
        <f t="shared" si="16"/>
        <v>0</v>
      </c>
      <c r="E356" s="109" t="str">
        <f t="shared" si="17"/>
        <v/>
      </c>
      <c r="F356" s="116">
        <f t="shared" si="15"/>
        <v>0</v>
      </c>
    </row>
    <row r="357" spans="1:6" s="11" customFormat="1" ht="14.4">
      <c r="A357" s="114" t="s">
        <v>275</v>
      </c>
      <c r="B357" s="118">
        <v>0</v>
      </c>
      <c r="C357" s="173"/>
      <c r="D357" s="108">
        <f t="shared" si="16"/>
        <v>0</v>
      </c>
      <c r="E357" s="109" t="str">
        <f t="shared" si="17"/>
        <v/>
      </c>
      <c r="F357" s="116">
        <f t="shared" si="15"/>
        <v>0</v>
      </c>
    </row>
    <row r="358" spans="1:6" s="11" customFormat="1" ht="14.4">
      <c r="A358" s="114" t="s">
        <v>276</v>
      </c>
      <c r="B358" s="117">
        <f>SUM(B359,B360,B361,B362,B363)</f>
        <v>0</v>
      </c>
      <c r="C358" s="172">
        <f>SUM(C359,C360,C361,C362,C363)</f>
        <v>0</v>
      </c>
      <c r="D358" s="108">
        <f t="shared" si="16"/>
        <v>0</v>
      </c>
      <c r="E358" s="109" t="str">
        <f t="shared" si="17"/>
        <v/>
      </c>
      <c r="F358" s="116">
        <f t="shared" si="15"/>
        <v>0</v>
      </c>
    </row>
    <row r="359" spans="1:6" s="11" customFormat="1" ht="14.4">
      <c r="A359" s="114" t="s">
        <v>277</v>
      </c>
      <c r="B359" s="118">
        <v>0</v>
      </c>
      <c r="C359" s="173"/>
      <c r="D359" s="108">
        <f t="shared" si="16"/>
        <v>0</v>
      </c>
      <c r="E359" s="109" t="str">
        <f t="shared" si="17"/>
        <v/>
      </c>
      <c r="F359" s="116">
        <f t="shared" si="15"/>
        <v>0</v>
      </c>
    </row>
    <row r="360" spans="1:6" s="11" customFormat="1" ht="14.4">
      <c r="A360" s="114" t="s">
        <v>278</v>
      </c>
      <c r="B360" s="118">
        <v>0</v>
      </c>
      <c r="C360" s="173"/>
      <c r="D360" s="108">
        <f t="shared" si="16"/>
        <v>0</v>
      </c>
      <c r="E360" s="109" t="str">
        <f t="shared" si="17"/>
        <v/>
      </c>
      <c r="F360" s="116">
        <f t="shared" si="15"/>
        <v>0</v>
      </c>
    </row>
    <row r="361" spans="1:6" s="11" customFormat="1" ht="14.4">
      <c r="A361" s="114" t="s">
        <v>279</v>
      </c>
      <c r="B361" s="118">
        <v>0</v>
      </c>
      <c r="C361" s="173"/>
      <c r="D361" s="108">
        <f t="shared" si="16"/>
        <v>0</v>
      </c>
      <c r="E361" s="109" t="str">
        <f t="shared" si="17"/>
        <v/>
      </c>
      <c r="F361" s="116">
        <f t="shared" si="15"/>
        <v>0</v>
      </c>
    </row>
    <row r="362" spans="1:6" s="11" customFormat="1" ht="14.4">
      <c r="A362" s="114" t="s">
        <v>280</v>
      </c>
      <c r="B362" s="118">
        <v>0</v>
      </c>
      <c r="C362" s="173"/>
      <c r="D362" s="108">
        <f t="shared" si="16"/>
        <v>0</v>
      </c>
      <c r="E362" s="109" t="str">
        <f t="shared" si="17"/>
        <v/>
      </c>
      <c r="F362" s="116">
        <f t="shared" si="15"/>
        <v>0</v>
      </c>
    </row>
    <row r="363" spans="1:6" s="11" customFormat="1" ht="14.4">
      <c r="A363" s="114" t="s">
        <v>281</v>
      </c>
      <c r="B363" s="118">
        <v>0</v>
      </c>
      <c r="C363" s="173"/>
      <c r="D363" s="108">
        <f t="shared" si="16"/>
        <v>0</v>
      </c>
      <c r="E363" s="109" t="str">
        <f t="shared" si="17"/>
        <v/>
      </c>
      <c r="F363" s="116">
        <f t="shared" si="15"/>
        <v>0</v>
      </c>
    </row>
    <row r="364" spans="1:6" s="11" customFormat="1" ht="14.4">
      <c r="A364" s="114" t="s">
        <v>282</v>
      </c>
      <c r="B364" s="117">
        <f>SUM(B365,B366,B367)</f>
        <v>0</v>
      </c>
      <c r="C364" s="172">
        <f>SUM(C365,C366,C367)</f>
        <v>0</v>
      </c>
      <c r="D364" s="108">
        <f t="shared" si="16"/>
        <v>0</v>
      </c>
      <c r="E364" s="109" t="str">
        <f t="shared" si="17"/>
        <v/>
      </c>
      <c r="F364" s="116">
        <f t="shared" si="15"/>
        <v>0</v>
      </c>
    </row>
    <row r="365" spans="1:6" s="11" customFormat="1" ht="14.4">
      <c r="A365" s="114" t="s">
        <v>283</v>
      </c>
      <c r="B365" s="118">
        <v>0</v>
      </c>
      <c r="C365" s="173"/>
      <c r="D365" s="108">
        <f t="shared" si="16"/>
        <v>0</v>
      </c>
      <c r="E365" s="109" t="str">
        <f t="shared" si="17"/>
        <v/>
      </c>
      <c r="F365" s="116">
        <f t="shared" si="15"/>
        <v>0</v>
      </c>
    </row>
    <row r="366" spans="1:6" s="11" customFormat="1" ht="14.4">
      <c r="A366" s="114" t="s">
        <v>284</v>
      </c>
      <c r="B366" s="118">
        <v>0</v>
      </c>
      <c r="C366" s="173"/>
      <c r="D366" s="108">
        <f t="shared" si="16"/>
        <v>0</v>
      </c>
      <c r="E366" s="109" t="str">
        <f t="shared" si="17"/>
        <v/>
      </c>
      <c r="F366" s="116">
        <f t="shared" si="15"/>
        <v>0</v>
      </c>
    </row>
    <row r="367" spans="1:6" s="11" customFormat="1" ht="14.4">
      <c r="A367" s="114" t="s">
        <v>285</v>
      </c>
      <c r="B367" s="118">
        <v>0</v>
      </c>
      <c r="C367" s="173"/>
      <c r="D367" s="108">
        <f t="shared" si="16"/>
        <v>0</v>
      </c>
      <c r="E367" s="109" t="str">
        <f t="shared" si="17"/>
        <v/>
      </c>
      <c r="F367" s="116">
        <f t="shared" si="15"/>
        <v>0</v>
      </c>
    </row>
    <row r="368" spans="1:6" s="11" customFormat="1" ht="14.4">
      <c r="A368" s="114" t="s">
        <v>286</v>
      </c>
      <c r="B368" s="117">
        <f>SUM(B369,B370,B371)</f>
        <v>0</v>
      </c>
      <c r="C368" s="172">
        <f>SUM(C369,C370,C371)</f>
        <v>0</v>
      </c>
      <c r="D368" s="108">
        <f t="shared" si="16"/>
        <v>0</v>
      </c>
      <c r="E368" s="109" t="str">
        <f t="shared" si="17"/>
        <v/>
      </c>
      <c r="F368" s="116">
        <f t="shared" si="15"/>
        <v>0</v>
      </c>
    </row>
    <row r="369" spans="1:6" s="11" customFormat="1" ht="14.4">
      <c r="A369" s="114" t="s">
        <v>287</v>
      </c>
      <c r="B369" s="118">
        <v>0</v>
      </c>
      <c r="C369" s="173"/>
      <c r="D369" s="108">
        <f t="shared" si="16"/>
        <v>0</v>
      </c>
      <c r="E369" s="109" t="str">
        <f t="shared" si="17"/>
        <v/>
      </c>
      <c r="F369" s="116">
        <f t="shared" si="15"/>
        <v>0</v>
      </c>
    </row>
    <row r="370" spans="1:6" s="11" customFormat="1" ht="14.4">
      <c r="A370" s="114" t="s">
        <v>288</v>
      </c>
      <c r="B370" s="118">
        <v>0</v>
      </c>
      <c r="C370" s="173"/>
      <c r="D370" s="108">
        <f t="shared" si="16"/>
        <v>0</v>
      </c>
      <c r="E370" s="109" t="str">
        <f t="shared" si="17"/>
        <v/>
      </c>
      <c r="F370" s="116">
        <f t="shared" si="15"/>
        <v>0</v>
      </c>
    </row>
    <row r="371" spans="1:6" s="11" customFormat="1" ht="14.4">
      <c r="A371" s="114" t="s">
        <v>289</v>
      </c>
      <c r="B371" s="118">
        <v>0</v>
      </c>
      <c r="C371" s="173"/>
      <c r="D371" s="108">
        <f t="shared" si="16"/>
        <v>0</v>
      </c>
      <c r="E371" s="109" t="str">
        <f t="shared" si="17"/>
        <v/>
      </c>
      <c r="F371" s="116">
        <f t="shared" si="15"/>
        <v>0</v>
      </c>
    </row>
    <row r="372" spans="1:6" s="11" customFormat="1" ht="14.4">
      <c r="A372" s="114" t="s">
        <v>290</v>
      </c>
      <c r="B372" s="117">
        <f>SUM(B373,B374,B375)</f>
        <v>15</v>
      </c>
      <c r="C372" s="172">
        <f>SUM(C373,C374,C375)</f>
        <v>0</v>
      </c>
      <c r="D372" s="108">
        <f t="shared" si="16"/>
        <v>-15</v>
      </c>
      <c r="E372" s="109">
        <f t="shared" si="17"/>
        <v>-100</v>
      </c>
      <c r="F372" s="116">
        <f t="shared" si="15"/>
        <v>15</v>
      </c>
    </row>
    <row r="373" spans="1:6" s="11" customFormat="1" ht="14.4">
      <c r="A373" s="114" t="s">
        <v>291</v>
      </c>
      <c r="B373" s="118">
        <v>15</v>
      </c>
      <c r="C373" s="173">
        <v>0</v>
      </c>
      <c r="D373" s="108">
        <f t="shared" si="16"/>
        <v>-15</v>
      </c>
      <c r="E373" s="109">
        <f t="shared" si="17"/>
        <v>-100</v>
      </c>
      <c r="F373" s="116">
        <f t="shared" si="15"/>
        <v>15</v>
      </c>
    </row>
    <row r="374" spans="1:6" s="11" customFormat="1" ht="14.4">
      <c r="A374" s="114" t="s">
        <v>292</v>
      </c>
      <c r="B374" s="118">
        <v>0</v>
      </c>
      <c r="C374" s="173"/>
      <c r="D374" s="108">
        <f t="shared" si="16"/>
        <v>0</v>
      </c>
      <c r="E374" s="109" t="str">
        <f t="shared" si="17"/>
        <v/>
      </c>
      <c r="F374" s="116">
        <f t="shared" si="15"/>
        <v>0</v>
      </c>
    </row>
    <row r="375" spans="1:6" s="11" customFormat="1" ht="14.4">
      <c r="A375" s="114" t="s">
        <v>293</v>
      </c>
      <c r="B375" s="118">
        <v>0</v>
      </c>
      <c r="C375" s="173"/>
      <c r="D375" s="108">
        <f t="shared" si="16"/>
        <v>0</v>
      </c>
      <c r="E375" s="109" t="str">
        <f t="shared" si="17"/>
        <v/>
      </c>
      <c r="F375" s="116">
        <f t="shared" si="15"/>
        <v>0</v>
      </c>
    </row>
    <row r="376" spans="1:6" s="11" customFormat="1" ht="14.4">
      <c r="A376" s="114" t="s">
        <v>294</v>
      </c>
      <c r="B376" s="117">
        <f>SUM(B377,B378,B379,B380,B381)</f>
        <v>456</v>
      </c>
      <c r="C376" s="172">
        <f>SUM(C377,C378,C379,C380,C381)</f>
        <v>414</v>
      </c>
      <c r="D376" s="108">
        <f t="shared" si="16"/>
        <v>-42</v>
      </c>
      <c r="E376" s="109">
        <f t="shared" si="17"/>
        <v>-9.2105263157894726</v>
      </c>
      <c r="F376" s="116">
        <f t="shared" si="15"/>
        <v>870</v>
      </c>
    </row>
    <row r="377" spans="1:6" s="11" customFormat="1" ht="14.4">
      <c r="A377" s="114" t="s">
        <v>295</v>
      </c>
      <c r="B377" s="118">
        <v>287</v>
      </c>
      <c r="C377" s="173">
        <v>249</v>
      </c>
      <c r="D377" s="108">
        <f t="shared" si="16"/>
        <v>-38</v>
      </c>
      <c r="E377" s="109">
        <f t="shared" si="17"/>
        <v>-13.240418118466899</v>
      </c>
      <c r="F377" s="116">
        <f t="shared" si="15"/>
        <v>536</v>
      </c>
    </row>
    <row r="378" spans="1:6" s="11" customFormat="1" ht="14.4">
      <c r="A378" s="114" t="s">
        <v>296</v>
      </c>
      <c r="B378" s="118">
        <v>169</v>
      </c>
      <c r="C378" s="173">
        <v>165</v>
      </c>
      <c r="D378" s="108">
        <f t="shared" si="16"/>
        <v>-4</v>
      </c>
      <c r="E378" s="109">
        <f t="shared" si="17"/>
        <v>-2.3668639053254439</v>
      </c>
      <c r="F378" s="116">
        <f t="shared" si="15"/>
        <v>334</v>
      </c>
    </row>
    <row r="379" spans="1:6" s="11" customFormat="1" ht="14.4">
      <c r="A379" s="114" t="s">
        <v>297</v>
      </c>
      <c r="B379" s="118">
        <v>0</v>
      </c>
      <c r="C379" s="173"/>
      <c r="D379" s="108">
        <f t="shared" si="16"/>
        <v>0</v>
      </c>
      <c r="E379" s="109" t="str">
        <f t="shared" si="17"/>
        <v/>
      </c>
      <c r="F379" s="116">
        <f t="shared" si="15"/>
        <v>0</v>
      </c>
    </row>
    <row r="380" spans="1:6" s="11" customFormat="1" ht="14.4">
      <c r="A380" s="114" t="s">
        <v>298</v>
      </c>
      <c r="B380" s="118">
        <v>0</v>
      </c>
      <c r="C380" s="173"/>
      <c r="D380" s="108">
        <f t="shared" si="16"/>
        <v>0</v>
      </c>
      <c r="E380" s="109" t="str">
        <f t="shared" si="17"/>
        <v/>
      </c>
      <c r="F380" s="116">
        <f t="shared" si="15"/>
        <v>0</v>
      </c>
    </row>
    <row r="381" spans="1:6" s="11" customFormat="1" ht="14.4">
      <c r="A381" s="114" t="s">
        <v>299</v>
      </c>
      <c r="B381" s="118">
        <v>0</v>
      </c>
      <c r="C381" s="173"/>
      <c r="D381" s="108">
        <f t="shared" si="16"/>
        <v>0</v>
      </c>
      <c r="E381" s="109" t="str">
        <f t="shared" si="17"/>
        <v/>
      </c>
      <c r="F381" s="116">
        <f t="shared" si="15"/>
        <v>0</v>
      </c>
    </row>
    <row r="382" spans="1:6" s="11" customFormat="1" ht="14.4">
      <c r="A382" s="114" t="s">
        <v>300</v>
      </c>
      <c r="B382" s="117">
        <f>SUM(B383,B384,B385,B386,B387,B388)</f>
        <v>270</v>
      </c>
      <c r="C382" s="172">
        <f>SUM(C383,C384,C385,C386,C387,C388)</f>
        <v>486</v>
      </c>
      <c r="D382" s="108">
        <f t="shared" si="16"/>
        <v>216</v>
      </c>
      <c r="E382" s="109">
        <f t="shared" si="17"/>
        <v>80</v>
      </c>
      <c r="F382" s="116">
        <f t="shared" si="15"/>
        <v>756</v>
      </c>
    </row>
    <row r="383" spans="1:6" s="11" customFormat="1" ht="14.4">
      <c r="A383" s="114" t="s">
        <v>301</v>
      </c>
      <c r="B383" s="118">
        <v>0</v>
      </c>
      <c r="C383" s="173"/>
      <c r="D383" s="108">
        <f t="shared" si="16"/>
        <v>0</v>
      </c>
      <c r="E383" s="109" t="str">
        <f t="shared" si="17"/>
        <v/>
      </c>
      <c r="F383" s="116">
        <f t="shared" si="15"/>
        <v>0</v>
      </c>
    </row>
    <row r="384" spans="1:6" s="11" customFormat="1" ht="14.4">
      <c r="A384" s="114" t="s">
        <v>302</v>
      </c>
      <c r="B384" s="118">
        <v>0</v>
      </c>
      <c r="C384" s="173"/>
      <c r="D384" s="108">
        <f t="shared" si="16"/>
        <v>0</v>
      </c>
      <c r="E384" s="109" t="str">
        <f t="shared" si="17"/>
        <v/>
      </c>
      <c r="F384" s="116">
        <f t="shared" si="15"/>
        <v>0</v>
      </c>
    </row>
    <row r="385" spans="1:6" s="11" customFormat="1" ht="14.4">
      <c r="A385" s="114" t="s">
        <v>894</v>
      </c>
      <c r="B385" s="118">
        <v>0</v>
      </c>
      <c r="C385" s="173"/>
      <c r="D385" s="108">
        <f t="shared" si="16"/>
        <v>0</v>
      </c>
      <c r="E385" s="109" t="str">
        <f t="shared" si="17"/>
        <v/>
      </c>
      <c r="F385" s="116">
        <f t="shared" si="15"/>
        <v>0</v>
      </c>
    </row>
    <row r="386" spans="1:6" s="11" customFormat="1" ht="14.4">
      <c r="A386" s="114" t="s">
        <v>303</v>
      </c>
      <c r="B386" s="118">
        <v>0</v>
      </c>
      <c r="C386" s="173"/>
      <c r="D386" s="108">
        <f t="shared" si="16"/>
        <v>0</v>
      </c>
      <c r="E386" s="109" t="str">
        <f t="shared" si="17"/>
        <v/>
      </c>
      <c r="F386" s="116">
        <f t="shared" si="15"/>
        <v>0</v>
      </c>
    </row>
    <row r="387" spans="1:6" s="11" customFormat="1" ht="14.4">
      <c r="A387" s="114" t="s">
        <v>304</v>
      </c>
      <c r="B387" s="118">
        <v>0</v>
      </c>
      <c r="C387" s="173"/>
      <c r="D387" s="108">
        <f t="shared" si="16"/>
        <v>0</v>
      </c>
      <c r="E387" s="109" t="str">
        <f t="shared" si="17"/>
        <v/>
      </c>
      <c r="F387" s="116">
        <f t="shared" si="15"/>
        <v>0</v>
      </c>
    </row>
    <row r="388" spans="1:6" s="11" customFormat="1" ht="14.4">
      <c r="A388" s="114" t="s">
        <v>305</v>
      </c>
      <c r="B388" s="118">
        <v>270</v>
      </c>
      <c r="C388" s="173">
        <v>486</v>
      </c>
      <c r="D388" s="108">
        <f t="shared" si="16"/>
        <v>216</v>
      </c>
      <c r="E388" s="109">
        <f t="shared" si="17"/>
        <v>80</v>
      </c>
      <c r="F388" s="116">
        <f t="shared" si="15"/>
        <v>756</v>
      </c>
    </row>
    <row r="389" spans="1:6" s="11" customFormat="1" ht="14.4">
      <c r="A389" s="114" t="s">
        <v>895</v>
      </c>
      <c r="B389" s="118">
        <v>0</v>
      </c>
      <c r="C389" s="173">
        <v>0</v>
      </c>
      <c r="D389" s="108">
        <f t="shared" si="16"/>
        <v>0</v>
      </c>
      <c r="E389" s="109" t="str">
        <f t="shared" si="17"/>
        <v/>
      </c>
      <c r="F389" s="116">
        <f t="shared" si="15"/>
        <v>0</v>
      </c>
    </row>
    <row r="390" spans="1:6" s="11" customFormat="1" ht="14.4">
      <c r="A390" s="114" t="s">
        <v>83</v>
      </c>
      <c r="B390" s="117">
        <f>SUM(B391,B396,B405,B411,B416,B421,B426,B433,B437,B441)</f>
        <v>29</v>
      </c>
      <c r="C390" s="172">
        <f>SUM(C391,C396,C405,C411,C416,C421,C426,C433,C437,C441)</f>
        <v>22</v>
      </c>
      <c r="D390" s="108">
        <f t="shared" si="16"/>
        <v>-7</v>
      </c>
      <c r="E390" s="109">
        <f t="shared" si="17"/>
        <v>-24.137931034482758</v>
      </c>
      <c r="F390" s="116">
        <f t="shared" ref="F390:F453" si="18">B390+C390</f>
        <v>51</v>
      </c>
    </row>
    <row r="391" spans="1:6" s="11" customFormat="1" ht="14.4">
      <c r="A391" s="114" t="s">
        <v>306</v>
      </c>
      <c r="B391" s="117">
        <f>SUM(B392,B393,B394,B395)</f>
        <v>0</v>
      </c>
      <c r="C391" s="172">
        <f>SUM(C392,C393,C394,C395)</f>
        <v>0</v>
      </c>
      <c r="D391" s="108">
        <f t="shared" ref="D391:D454" si="19">C391-B391</f>
        <v>0</v>
      </c>
      <c r="E391" s="109" t="str">
        <f t="shared" ref="E391:E454" si="20">IF(B391=0,"",D391/B391*100)</f>
        <v/>
      </c>
      <c r="F391" s="116">
        <f t="shared" si="18"/>
        <v>0</v>
      </c>
    </row>
    <row r="392" spans="1:6" s="11" customFormat="1" ht="14.4">
      <c r="A392" s="114" t="s">
        <v>129</v>
      </c>
      <c r="B392" s="118">
        <v>0</v>
      </c>
      <c r="C392" s="173"/>
      <c r="D392" s="108">
        <f t="shared" si="19"/>
        <v>0</v>
      </c>
      <c r="E392" s="109" t="str">
        <f t="shared" si="20"/>
        <v/>
      </c>
      <c r="F392" s="116">
        <f t="shared" si="18"/>
        <v>0</v>
      </c>
    </row>
    <row r="393" spans="1:6" s="11" customFormat="1" ht="14.4">
      <c r="A393" s="114" t="s">
        <v>130</v>
      </c>
      <c r="B393" s="118">
        <v>0</v>
      </c>
      <c r="C393" s="173"/>
      <c r="D393" s="108">
        <f t="shared" si="19"/>
        <v>0</v>
      </c>
      <c r="E393" s="109" t="str">
        <f t="shared" si="20"/>
        <v/>
      </c>
      <c r="F393" s="116">
        <f t="shared" si="18"/>
        <v>0</v>
      </c>
    </row>
    <row r="394" spans="1:6" s="11" customFormat="1" ht="14.4">
      <c r="A394" s="114" t="s">
        <v>131</v>
      </c>
      <c r="B394" s="118">
        <v>0</v>
      </c>
      <c r="C394" s="173"/>
      <c r="D394" s="108">
        <f t="shared" si="19"/>
        <v>0</v>
      </c>
      <c r="E394" s="109" t="str">
        <f t="shared" si="20"/>
        <v/>
      </c>
      <c r="F394" s="116">
        <f t="shared" si="18"/>
        <v>0</v>
      </c>
    </row>
    <row r="395" spans="1:6" s="11" customFormat="1" ht="14.4">
      <c r="A395" s="114" t="s">
        <v>307</v>
      </c>
      <c r="B395" s="118"/>
      <c r="C395" s="173"/>
      <c r="D395" s="108">
        <f t="shared" si="19"/>
        <v>0</v>
      </c>
      <c r="E395" s="109" t="str">
        <f t="shared" si="20"/>
        <v/>
      </c>
      <c r="F395" s="116">
        <f t="shared" si="18"/>
        <v>0</v>
      </c>
    </row>
    <row r="396" spans="1:6" s="11" customFormat="1" ht="14.4">
      <c r="A396" s="114" t="s">
        <v>308</v>
      </c>
      <c r="B396" s="117">
        <f>SUM(B397,B398,B399,B400,B401,B402,B403,B404)</f>
        <v>0</v>
      </c>
      <c r="C396" s="172">
        <f>SUM(C397,C398,C399,C400,C401,C402,C403,C404)</f>
        <v>0</v>
      </c>
      <c r="D396" s="108">
        <f t="shared" si="19"/>
        <v>0</v>
      </c>
      <c r="E396" s="109" t="str">
        <f t="shared" si="20"/>
        <v/>
      </c>
      <c r="F396" s="116">
        <f t="shared" si="18"/>
        <v>0</v>
      </c>
    </row>
    <row r="397" spans="1:6" s="11" customFormat="1" ht="14.4">
      <c r="A397" s="114" t="s">
        <v>309</v>
      </c>
      <c r="B397" s="118">
        <v>0</v>
      </c>
      <c r="C397" s="173"/>
      <c r="D397" s="108">
        <f t="shared" si="19"/>
        <v>0</v>
      </c>
      <c r="E397" s="109" t="str">
        <f t="shared" si="20"/>
        <v/>
      </c>
      <c r="F397" s="116">
        <f t="shared" si="18"/>
        <v>0</v>
      </c>
    </row>
    <row r="398" spans="1:6" s="11" customFormat="1" ht="14.4">
      <c r="A398" s="114" t="s">
        <v>310</v>
      </c>
      <c r="B398" s="118">
        <v>0</v>
      </c>
      <c r="C398" s="173"/>
      <c r="D398" s="108">
        <f t="shared" si="19"/>
        <v>0</v>
      </c>
      <c r="E398" s="109" t="str">
        <f t="shared" si="20"/>
        <v/>
      </c>
      <c r="F398" s="116">
        <f t="shared" si="18"/>
        <v>0</v>
      </c>
    </row>
    <row r="399" spans="1:6" s="11" customFormat="1" ht="14.4">
      <c r="A399" s="114" t="s">
        <v>896</v>
      </c>
      <c r="B399" s="118">
        <v>0</v>
      </c>
      <c r="C399" s="173"/>
      <c r="D399" s="108">
        <f t="shared" si="19"/>
        <v>0</v>
      </c>
      <c r="E399" s="109" t="str">
        <f t="shared" si="20"/>
        <v/>
      </c>
      <c r="F399" s="116">
        <f t="shared" si="18"/>
        <v>0</v>
      </c>
    </row>
    <row r="400" spans="1:6" s="11" customFormat="1" ht="14.4">
      <c r="A400" s="114" t="s">
        <v>311</v>
      </c>
      <c r="B400" s="118">
        <v>0</v>
      </c>
      <c r="C400" s="173"/>
      <c r="D400" s="108">
        <f t="shared" si="19"/>
        <v>0</v>
      </c>
      <c r="E400" s="109" t="str">
        <f t="shared" si="20"/>
        <v/>
      </c>
      <c r="F400" s="116">
        <f t="shared" si="18"/>
        <v>0</v>
      </c>
    </row>
    <row r="401" spans="1:6" s="11" customFormat="1" ht="14.4">
      <c r="A401" s="114" t="s">
        <v>312</v>
      </c>
      <c r="B401" s="118">
        <v>0</v>
      </c>
      <c r="C401" s="173"/>
      <c r="D401" s="108">
        <f t="shared" si="19"/>
        <v>0</v>
      </c>
      <c r="E401" s="109" t="str">
        <f t="shared" si="20"/>
        <v/>
      </c>
      <c r="F401" s="116">
        <f t="shared" si="18"/>
        <v>0</v>
      </c>
    </row>
    <row r="402" spans="1:6" s="11" customFormat="1" ht="14.4">
      <c r="A402" s="114" t="s">
        <v>313</v>
      </c>
      <c r="B402" s="118">
        <v>0</v>
      </c>
      <c r="C402" s="173"/>
      <c r="D402" s="108">
        <f t="shared" si="19"/>
        <v>0</v>
      </c>
      <c r="E402" s="109" t="str">
        <f t="shared" si="20"/>
        <v/>
      </c>
      <c r="F402" s="116">
        <f t="shared" si="18"/>
        <v>0</v>
      </c>
    </row>
    <row r="403" spans="1:6" s="11" customFormat="1" ht="14.4">
      <c r="A403" s="114" t="s">
        <v>897</v>
      </c>
      <c r="B403" s="118">
        <v>0</v>
      </c>
      <c r="C403" s="173"/>
      <c r="D403" s="108">
        <f t="shared" si="19"/>
        <v>0</v>
      </c>
      <c r="E403" s="109" t="str">
        <f t="shared" si="20"/>
        <v/>
      </c>
      <c r="F403" s="116">
        <f t="shared" si="18"/>
        <v>0</v>
      </c>
    </row>
    <row r="404" spans="1:6" s="11" customFormat="1" ht="14.4">
      <c r="A404" s="114" t="s">
        <v>314</v>
      </c>
      <c r="B404" s="118">
        <v>0</v>
      </c>
      <c r="C404" s="173"/>
      <c r="D404" s="108">
        <f t="shared" si="19"/>
        <v>0</v>
      </c>
      <c r="E404" s="109" t="str">
        <f t="shared" si="20"/>
        <v/>
      </c>
      <c r="F404" s="116">
        <f t="shared" si="18"/>
        <v>0</v>
      </c>
    </row>
    <row r="405" spans="1:6" s="11" customFormat="1" ht="14.4">
      <c r="A405" s="114" t="s">
        <v>315</v>
      </c>
      <c r="B405" s="117">
        <f>SUM(B406,B407,B408,B409,B410)</f>
        <v>0</v>
      </c>
      <c r="C405" s="172">
        <f>SUM(C406,C407,C408,C409,C410)</f>
        <v>0</v>
      </c>
      <c r="D405" s="108">
        <f t="shared" si="19"/>
        <v>0</v>
      </c>
      <c r="E405" s="109" t="str">
        <f t="shared" si="20"/>
        <v/>
      </c>
      <c r="F405" s="116">
        <f t="shared" si="18"/>
        <v>0</v>
      </c>
    </row>
    <row r="406" spans="1:6" s="11" customFormat="1" ht="14.4">
      <c r="A406" s="114" t="s">
        <v>309</v>
      </c>
      <c r="B406" s="118">
        <v>0</v>
      </c>
      <c r="C406" s="173"/>
      <c r="D406" s="108">
        <f t="shared" si="19"/>
        <v>0</v>
      </c>
      <c r="E406" s="109" t="str">
        <f t="shared" si="20"/>
        <v/>
      </c>
      <c r="F406" s="116">
        <f t="shared" si="18"/>
        <v>0</v>
      </c>
    </row>
    <row r="407" spans="1:6" s="11" customFormat="1" ht="14.4">
      <c r="A407" s="114" t="s">
        <v>316</v>
      </c>
      <c r="B407" s="118">
        <v>0</v>
      </c>
      <c r="C407" s="173"/>
      <c r="D407" s="108">
        <f t="shared" si="19"/>
        <v>0</v>
      </c>
      <c r="E407" s="109" t="str">
        <f t="shared" si="20"/>
        <v/>
      </c>
      <c r="F407" s="116">
        <f t="shared" si="18"/>
        <v>0</v>
      </c>
    </row>
    <row r="408" spans="1:6" s="11" customFormat="1" ht="14.4">
      <c r="A408" s="114" t="s">
        <v>317</v>
      </c>
      <c r="B408" s="118">
        <v>0</v>
      </c>
      <c r="C408" s="173"/>
      <c r="D408" s="108">
        <f t="shared" si="19"/>
        <v>0</v>
      </c>
      <c r="E408" s="109" t="str">
        <f t="shared" si="20"/>
        <v/>
      </c>
      <c r="F408" s="116">
        <f t="shared" si="18"/>
        <v>0</v>
      </c>
    </row>
    <row r="409" spans="1:6" s="11" customFormat="1" ht="14.4">
      <c r="A409" s="114" t="s">
        <v>318</v>
      </c>
      <c r="B409" s="118">
        <v>0</v>
      </c>
      <c r="C409" s="173"/>
      <c r="D409" s="108">
        <f t="shared" si="19"/>
        <v>0</v>
      </c>
      <c r="E409" s="109" t="str">
        <f t="shared" si="20"/>
        <v/>
      </c>
      <c r="F409" s="116">
        <f t="shared" si="18"/>
        <v>0</v>
      </c>
    </row>
    <row r="410" spans="1:6" s="11" customFormat="1" ht="14.4">
      <c r="A410" s="114" t="s">
        <v>319</v>
      </c>
      <c r="B410" s="118">
        <v>0</v>
      </c>
      <c r="C410" s="173"/>
      <c r="D410" s="108">
        <f t="shared" si="19"/>
        <v>0</v>
      </c>
      <c r="E410" s="109" t="str">
        <f t="shared" si="20"/>
        <v/>
      </c>
      <c r="F410" s="116">
        <f t="shared" si="18"/>
        <v>0</v>
      </c>
    </row>
    <row r="411" spans="1:6" s="11" customFormat="1" ht="14.4">
      <c r="A411" s="114" t="s">
        <v>320</v>
      </c>
      <c r="B411" s="117">
        <f>SUM(B412,B413,B414,B415)</f>
        <v>0</v>
      </c>
      <c r="C411" s="172">
        <f>SUM(C412,C413,C414,C415)</f>
        <v>0</v>
      </c>
      <c r="D411" s="108">
        <f t="shared" si="19"/>
        <v>0</v>
      </c>
      <c r="E411" s="109" t="str">
        <f t="shared" si="20"/>
        <v/>
      </c>
      <c r="F411" s="116">
        <f t="shared" si="18"/>
        <v>0</v>
      </c>
    </row>
    <row r="412" spans="1:6" s="11" customFormat="1" ht="14.4">
      <c r="A412" s="114" t="s">
        <v>309</v>
      </c>
      <c r="B412" s="118">
        <v>0</v>
      </c>
      <c r="C412" s="173"/>
      <c r="D412" s="108">
        <f t="shared" si="19"/>
        <v>0</v>
      </c>
      <c r="E412" s="109" t="str">
        <f t="shared" si="20"/>
        <v/>
      </c>
      <c r="F412" s="116">
        <f t="shared" si="18"/>
        <v>0</v>
      </c>
    </row>
    <row r="413" spans="1:6" s="11" customFormat="1" ht="14.4">
      <c r="A413" s="114" t="s">
        <v>321</v>
      </c>
      <c r="B413" s="118">
        <v>0</v>
      </c>
      <c r="C413" s="173"/>
      <c r="D413" s="108">
        <f t="shared" si="19"/>
        <v>0</v>
      </c>
      <c r="E413" s="109" t="str">
        <f t="shared" si="20"/>
        <v/>
      </c>
      <c r="F413" s="116">
        <f t="shared" si="18"/>
        <v>0</v>
      </c>
    </row>
    <row r="414" spans="1:6" s="11" customFormat="1" ht="14.4">
      <c r="A414" s="114" t="s">
        <v>898</v>
      </c>
      <c r="B414" s="118">
        <v>0</v>
      </c>
      <c r="C414" s="173"/>
      <c r="D414" s="108">
        <f t="shared" si="19"/>
        <v>0</v>
      </c>
      <c r="E414" s="109" t="str">
        <f t="shared" si="20"/>
        <v/>
      </c>
      <c r="F414" s="116">
        <f t="shared" si="18"/>
        <v>0</v>
      </c>
    </row>
    <row r="415" spans="1:6" s="11" customFormat="1" ht="14.4">
      <c r="A415" s="114" t="s">
        <v>322</v>
      </c>
      <c r="B415" s="118">
        <v>0</v>
      </c>
      <c r="C415" s="173"/>
      <c r="D415" s="108">
        <f t="shared" si="19"/>
        <v>0</v>
      </c>
      <c r="E415" s="109" t="str">
        <f t="shared" si="20"/>
        <v/>
      </c>
      <c r="F415" s="116">
        <f t="shared" si="18"/>
        <v>0</v>
      </c>
    </row>
    <row r="416" spans="1:6" s="11" customFormat="1" ht="14.4">
      <c r="A416" s="114" t="s">
        <v>323</v>
      </c>
      <c r="B416" s="117">
        <f>SUM(B417,B418,B419,B420)</f>
        <v>0</v>
      </c>
      <c r="C416" s="172">
        <f>SUM(C417,C418,C419,C420)</f>
        <v>0</v>
      </c>
      <c r="D416" s="108">
        <f t="shared" si="19"/>
        <v>0</v>
      </c>
      <c r="E416" s="109" t="str">
        <f t="shared" si="20"/>
        <v/>
      </c>
      <c r="F416" s="116">
        <f t="shared" si="18"/>
        <v>0</v>
      </c>
    </row>
    <row r="417" spans="1:6" s="11" customFormat="1" ht="14.4">
      <c r="A417" s="114" t="s">
        <v>309</v>
      </c>
      <c r="B417" s="118">
        <v>0</v>
      </c>
      <c r="C417" s="173"/>
      <c r="D417" s="108">
        <f t="shared" si="19"/>
        <v>0</v>
      </c>
      <c r="E417" s="109" t="str">
        <f t="shared" si="20"/>
        <v/>
      </c>
      <c r="F417" s="116">
        <f t="shared" si="18"/>
        <v>0</v>
      </c>
    </row>
    <row r="418" spans="1:6" s="11" customFormat="1" ht="14.4">
      <c r="A418" s="114" t="s">
        <v>324</v>
      </c>
      <c r="B418" s="118">
        <v>0</v>
      </c>
      <c r="C418" s="173"/>
      <c r="D418" s="108">
        <f t="shared" si="19"/>
        <v>0</v>
      </c>
      <c r="E418" s="109" t="str">
        <f t="shared" si="20"/>
        <v/>
      </c>
      <c r="F418" s="116">
        <f t="shared" si="18"/>
        <v>0</v>
      </c>
    </row>
    <row r="419" spans="1:6" s="11" customFormat="1" ht="14.4">
      <c r="A419" s="114" t="s">
        <v>325</v>
      </c>
      <c r="B419" s="118">
        <v>0</v>
      </c>
      <c r="C419" s="173"/>
      <c r="D419" s="108">
        <f t="shared" si="19"/>
        <v>0</v>
      </c>
      <c r="E419" s="109" t="str">
        <f t="shared" si="20"/>
        <v/>
      </c>
      <c r="F419" s="116">
        <f t="shared" si="18"/>
        <v>0</v>
      </c>
    </row>
    <row r="420" spans="1:6" s="11" customFormat="1" ht="14.4">
      <c r="A420" s="114" t="s">
        <v>326</v>
      </c>
      <c r="B420" s="118">
        <v>0</v>
      </c>
      <c r="C420" s="173"/>
      <c r="D420" s="108">
        <f t="shared" si="19"/>
        <v>0</v>
      </c>
      <c r="E420" s="109" t="str">
        <f t="shared" si="20"/>
        <v/>
      </c>
      <c r="F420" s="116">
        <f t="shared" si="18"/>
        <v>0</v>
      </c>
    </row>
    <row r="421" spans="1:6" s="11" customFormat="1" ht="14.4">
      <c r="A421" s="114" t="s">
        <v>327</v>
      </c>
      <c r="B421" s="117">
        <f>SUM(B422,B423,B424,B425)</f>
        <v>0</v>
      </c>
      <c r="C421" s="172">
        <f>SUM(C422,C423,C424,C425)</f>
        <v>0</v>
      </c>
      <c r="D421" s="108">
        <f t="shared" si="19"/>
        <v>0</v>
      </c>
      <c r="E421" s="109" t="str">
        <f t="shared" si="20"/>
        <v/>
      </c>
      <c r="F421" s="116">
        <f t="shared" si="18"/>
        <v>0</v>
      </c>
    </row>
    <row r="422" spans="1:6" s="11" customFormat="1" ht="14.4">
      <c r="A422" s="114" t="s">
        <v>328</v>
      </c>
      <c r="B422" s="118">
        <v>0</v>
      </c>
      <c r="C422" s="173"/>
      <c r="D422" s="108">
        <f t="shared" si="19"/>
        <v>0</v>
      </c>
      <c r="E422" s="109" t="str">
        <f t="shared" si="20"/>
        <v/>
      </c>
      <c r="F422" s="116">
        <f t="shared" si="18"/>
        <v>0</v>
      </c>
    </row>
    <row r="423" spans="1:6" s="11" customFormat="1" ht="14.4">
      <c r="A423" s="114" t="s">
        <v>329</v>
      </c>
      <c r="B423" s="118">
        <v>0</v>
      </c>
      <c r="C423" s="173"/>
      <c r="D423" s="108">
        <f t="shared" si="19"/>
        <v>0</v>
      </c>
      <c r="E423" s="109" t="str">
        <f t="shared" si="20"/>
        <v/>
      </c>
      <c r="F423" s="116">
        <f t="shared" si="18"/>
        <v>0</v>
      </c>
    </row>
    <row r="424" spans="1:6" s="11" customFormat="1" ht="14.4">
      <c r="A424" s="114" t="s">
        <v>330</v>
      </c>
      <c r="B424" s="118">
        <v>0</v>
      </c>
      <c r="C424" s="173"/>
      <c r="D424" s="108">
        <f t="shared" si="19"/>
        <v>0</v>
      </c>
      <c r="E424" s="109" t="str">
        <f t="shared" si="20"/>
        <v/>
      </c>
      <c r="F424" s="116">
        <f t="shared" si="18"/>
        <v>0</v>
      </c>
    </row>
    <row r="425" spans="1:6" s="11" customFormat="1" ht="14.4">
      <c r="A425" s="114" t="s">
        <v>331</v>
      </c>
      <c r="B425" s="118">
        <v>0</v>
      </c>
      <c r="C425" s="173"/>
      <c r="D425" s="108">
        <f t="shared" si="19"/>
        <v>0</v>
      </c>
      <c r="E425" s="109" t="str">
        <f t="shared" si="20"/>
        <v/>
      </c>
      <c r="F425" s="116">
        <f t="shared" si="18"/>
        <v>0</v>
      </c>
    </row>
    <row r="426" spans="1:6" s="11" customFormat="1" ht="14.4">
      <c r="A426" s="114" t="s">
        <v>332</v>
      </c>
      <c r="B426" s="117">
        <f>SUM(B427,B428,B429,B430,B431,B432)</f>
        <v>29</v>
      </c>
      <c r="C426" s="172">
        <f>SUM(C427,C428,C429,C430,C431,C432)</f>
        <v>22</v>
      </c>
      <c r="D426" s="108">
        <f t="shared" si="19"/>
        <v>-7</v>
      </c>
      <c r="E426" s="109">
        <f t="shared" si="20"/>
        <v>-24.137931034482758</v>
      </c>
      <c r="F426" s="116">
        <f t="shared" si="18"/>
        <v>51</v>
      </c>
    </row>
    <row r="427" spans="1:6" s="11" customFormat="1" ht="14.4">
      <c r="A427" s="114" t="s">
        <v>309</v>
      </c>
      <c r="B427" s="118">
        <v>20</v>
      </c>
      <c r="C427" s="173">
        <v>22</v>
      </c>
      <c r="D427" s="108">
        <f t="shared" si="19"/>
        <v>2</v>
      </c>
      <c r="E427" s="109">
        <f t="shared" si="20"/>
        <v>10</v>
      </c>
      <c r="F427" s="116">
        <f t="shared" si="18"/>
        <v>42</v>
      </c>
    </row>
    <row r="428" spans="1:6" s="11" customFormat="1" ht="14.4">
      <c r="A428" s="114" t="s">
        <v>333</v>
      </c>
      <c r="B428" s="118">
        <v>0</v>
      </c>
      <c r="C428" s="173"/>
      <c r="D428" s="108">
        <f t="shared" si="19"/>
        <v>0</v>
      </c>
      <c r="E428" s="109" t="str">
        <f t="shared" si="20"/>
        <v/>
      </c>
      <c r="F428" s="116">
        <f t="shared" si="18"/>
        <v>0</v>
      </c>
    </row>
    <row r="429" spans="1:6" s="11" customFormat="1" ht="14.4">
      <c r="A429" s="114" t="s">
        <v>334</v>
      </c>
      <c r="B429" s="118">
        <v>0</v>
      </c>
      <c r="C429" s="173"/>
      <c r="D429" s="108">
        <f t="shared" si="19"/>
        <v>0</v>
      </c>
      <c r="E429" s="109" t="str">
        <f t="shared" si="20"/>
        <v/>
      </c>
      <c r="F429" s="116">
        <f t="shared" si="18"/>
        <v>0</v>
      </c>
    </row>
    <row r="430" spans="1:6" s="11" customFormat="1" ht="14.4">
      <c r="A430" s="114" t="s">
        <v>338</v>
      </c>
      <c r="B430" s="118">
        <v>0</v>
      </c>
      <c r="C430" s="173"/>
      <c r="D430" s="108">
        <f t="shared" si="19"/>
        <v>0</v>
      </c>
      <c r="E430" s="109" t="str">
        <f t="shared" si="20"/>
        <v/>
      </c>
      <c r="F430" s="116">
        <f t="shared" si="18"/>
        <v>0</v>
      </c>
    </row>
    <row r="431" spans="1:6" s="11" customFormat="1" ht="14.4">
      <c r="A431" s="114" t="s">
        <v>339</v>
      </c>
      <c r="B431" s="118">
        <v>0</v>
      </c>
      <c r="C431" s="173"/>
      <c r="D431" s="108">
        <f t="shared" si="19"/>
        <v>0</v>
      </c>
      <c r="E431" s="109" t="str">
        <f t="shared" si="20"/>
        <v/>
      </c>
      <c r="F431" s="116">
        <f t="shared" si="18"/>
        <v>0</v>
      </c>
    </row>
    <row r="432" spans="1:6" s="11" customFormat="1" ht="14.4">
      <c r="A432" s="114" t="s">
        <v>340</v>
      </c>
      <c r="B432" s="118">
        <v>9</v>
      </c>
      <c r="C432" s="173">
        <v>0</v>
      </c>
      <c r="D432" s="108">
        <f t="shared" si="19"/>
        <v>-9</v>
      </c>
      <c r="E432" s="109">
        <f t="shared" si="20"/>
        <v>-100</v>
      </c>
      <c r="F432" s="116">
        <f t="shared" si="18"/>
        <v>9</v>
      </c>
    </row>
    <row r="433" spans="1:6" s="11" customFormat="1" ht="14.4">
      <c r="A433" s="114" t="s">
        <v>341</v>
      </c>
      <c r="B433" s="117">
        <f>SUM(B434,B435,B436)</f>
        <v>0</v>
      </c>
      <c r="C433" s="172">
        <f>SUM(C434,C435,C436)</f>
        <v>0</v>
      </c>
      <c r="D433" s="108">
        <f t="shared" si="19"/>
        <v>0</v>
      </c>
      <c r="E433" s="109" t="str">
        <f t="shared" si="20"/>
        <v/>
      </c>
      <c r="F433" s="116">
        <f t="shared" si="18"/>
        <v>0</v>
      </c>
    </row>
    <row r="434" spans="1:6" s="11" customFormat="1" ht="14.4">
      <c r="A434" s="114" t="s">
        <v>342</v>
      </c>
      <c r="B434" s="118">
        <v>0</v>
      </c>
      <c r="C434" s="173"/>
      <c r="D434" s="108">
        <f t="shared" si="19"/>
        <v>0</v>
      </c>
      <c r="E434" s="109" t="str">
        <f t="shared" si="20"/>
        <v/>
      </c>
      <c r="F434" s="116">
        <f t="shared" si="18"/>
        <v>0</v>
      </c>
    </row>
    <row r="435" spans="1:6" s="11" customFormat="1" ht="14.4">
      <c r="A435" s="114" t="s">
        <v>343</v>
      </c>
      <c r="B435" s="118">
        <v>0</v>
      </c>
      <c r="C435" s="173"/>
      <c r="D435" s="108">
        <f t="shared" si="19"/>
        <v>0</v>
      </c>
      <c r="E435" s="109" t="str">
        <f t="shared" si="20"/>
        <v/>
      </c>
      <c r="F435" s="116">
        <f t="shared" si="18"/>
        <v>0</v>
      </c>
    </row>
    <row r="436" spans="1:6" s="11" customFormat="1" ht="14.4">
      <c r="A436" s="114" t="s">
        <v>344</v>
      </c>
      <c r="B436" s="118">
        <v>0</v>
      </c>
      <c r="C436" s="173"/>
      <c r="D436" s="108">
        <f t="shared" si="19"/>
        <v>0</v>
      </c>
      <c r="E436" s="109" t="str">
        <f t="shared" si="20"/>
        <v/>
      </c>
      <c r="F436" s="116">
        <f t="shared" si="18"/>
        <v>0</v>
      </c>
    </row>
    <row r="437" spans="1:6" s="11" customFormat="1" ht="14.4">
      <c r="A437" s="114" t="s">
        <v>345</v>
      </c>
      <c r="B437" s="117">
        <f>SUM(B438,B439,B440)</f>
        <v>0</v>
      </c>
      <c r="C437" s="172">
        <f>SUM(C438,C439,C440)</f>
        <v>0</v>
      </c>
      <c r="D437" s="108">
        <f t="shared" si="19"/>
        <v>0</v>
      </c>
      <c r="E437" s="109" t="str">
        <f t="shared" si="20"/>
        <v/>
      </c>
      <c r="F437" s="116">
        <f t="shared" si="18"/>
        <v>0</v>
      </c>
    </row>
    <row r="438" spans="1:6" s="11" customFormat="1" ht="14.4">
      <c r="A438" s="114" t="s">
        <v>346</v>
      </c>
      <c r="B438" s="118">
        <v>0</v>
      </c>
      <c r="C438" s="173"/>
      <c r="D438" s="108">
        <f t="shared" si="19"/>
        <v>0</v>
      </c>
      <c r="E438" s="109" t="str">
        <f t="shared" si="20"/>
        <v/>
      </c>
      <c r="F438" s="116">
        <f t="shared" si="18"/>
        <v>0</v>
      </c>
    </row>
    <row r="439" spans="1:6" s="11" customFormat="1" ht="14.4">
      <c r="A439" s="114" t="s">
        <v>347</v>
      </c>
      <c r="B439" s="118">
        <v>0</v>
      </c>
      <c r="C439" s="173"/>
      <c r="D439" s="108">
        <f t="shared" si="19"/>
        <v>0</v>
      </c>
      <c r="E439" s="109" t="str">
        <f t="shared" si="20"/>
        <v/>
      </c>
      <c r="F439" s="116">
        <f t="shared" si="18"/>
        <v>0</v>
      </c>
    </row>
    <row r="440" spans="1:6" s="11" customFormat="1" ht="14.4">
      <c r="A440" s="114" t="s">
        <v>899</v>
      </c>
      <c r="B440" s="118">
        <v>0</v>
      </c>
      <c r="C440" s="173"/>
      <c r="D440" s="108">
        <f t="shared" si="19"/>
        <v>0</v>
      </c>
      <c r="E440" s="109" t="str">
        <f t="shared" si="20"/>
        <v/>
      </c>
      <c r="F440" s="116">
        <f t="shared" si="18"/>
        <v>0</v>
      </c>
    </row>
    <row r="441" spans="1:6" s="11" customFormat="1" ht="14.4">
      <c r="A441" s="114" t="s">
        <v>348</v>
      </c>
      <c r="B441" s="117">
        <f>SUM(B442,B443,B444,B445)</f>
        <v>0</v>
      </c>
      <c r="C441" s="172">
        <f>SUM(C442,C443,C444,C445)</f>
        <v>0</v>
      </c>
      <c r="D441" s="108">
        <f t="shared" si="19"/>
        <v>0</v>
      </c>
      <c r="E441" s="109" t="str">
        <f t="shared" si="20"/>
        <v/>
      </c>
      <c r="F441" s="116">
        <f t="shared" si="18"/>
        <v>0</v>
      </c>
    </row>
    <row r="442" spans="1:6" s="11" customFormat="1" ht="14.4">
      <c r="A442" s="114" t="s">
        <v>349</v>
      </c>
      <c r="B442" s="118">
        <v>0</v>
      </c>
      <c r="C442" s="173"/>
      <c r="D442" s="108">
        <f t="shared" si="19"/>
        <v>0</v>
      </c>
      <c r="E442" s="109" t="str">
        <f t="shared" si="20"/>
        <v/>
      </c>
      <c r="F442" s="116">
        <f t="shared" si="18"/>
        <v>0</v>
      </c>
    </row>
    <row r="443" spans="1:6" s="11" customFormat="1" ht="14.4">
      <c r="A443" s="114" t="s">
        <v>350</v>
      </c>
      <c r="B443" s="118">
        <v>0</v>
      </c>
      <c r="C443" s="173"/>
      <c r="D443" s="108">
        <f t="shared" si="19"/>
        <v>0</v>
      </c>
      <c r="E443" s="109" t="str">
        <f t="shared" si="20"/>
        <v/>
      </c>
      <c r="F443" s="116">
        <f t="shared" si="18"/>
        <v>0</v>
      </c>
    </row>
    <row r="444" spans="1:6" s="11" customFormat="1" ht="14.4">
      <c r="A444" s="114" t="s">
        <v>351</v>
      </c>
      <c r="B444" s="118">
        <v>0</v>
      </c>
      <c r="C444" s="173"/>
      <c r="D444" s="108">
        <f t="shared" si="19"/>
        <v>0</v>
      </c>
      <c r="E444" s="109" t="str">
        <f t="shared" si="20"/>
        <v/>
      </c>
      <c r="F444" s="116">
        <f t="shared" si="18"/>
        <v>0</v>
      </c>
    </row>
    <row r="445" spans="1:6" s="11" customFormat="1" ht="14.4">
      <c r="A445" s="114" t="s">
        <v>352</v>
      </c>
      <c r="B445" s="118">
        <v>0</v>
      </c>
      <c r="C445" s="173"/>
      <c r="D445" s="108">
        <f t="shared" si="19"/>
        <v>0</v>
      </c>
      <c r="E445" s="109" t="str">
        <f t="shared" si="20"/>
        <v/>
      </c>
      <c r="F445" s="116">
        <f t="shared" si="18"/>
        <v>0</v>
      </c>
    </row>
    <row r="446" spans="1:6" s="11" customFormat="1" ht="14.4">
      <c r="A446" s="114" t="s">
        <v>900</v>
      </c>
      <c r="B446" s="117">
        <f>SUM(B447,B463,B471,B482,B491,B499)</f>
        <v>577</v>
      </c>
      <c r="C446" s="172">
        <f>SUM(C447,C463,C471,C482,C491,C499)</f>
        <v>429</v>
      </c>
      <c r="D446" s="108">
        <f t="shared" si="19"/>
        <v>-148</v>
      </c>
      <c r="E446" s="109">
        <f t="shared" si="20"/>
        <v>-25.649913344887349</v>
      </c>
      <c r="F446" s="116">
        <f t="shared" si="18"/>
        <v>1006</v>
      </c>
    </row>
    <row r="447" spans="1:6" s="11" customFormat="1" ht="14.4">
      <c r="A447" s="114" t="s">
        <v>901</v>
      </c>
      <c r="B447" s="117">
        <f>SUM(B448,B449,B450,B451,B452,B453,B454,B455,B456,B457,B458,B459,B460,B461,B462)</f>
        <v>559</v>
      </c>
      <c r="C447" s="172">
        <f>SUM(C448,C449,C450,C451,C452,C453,C454,C455,C456,C457,C458,C459,C460,C461,C462)</f>
        <v>429</v>
      </c>
      <c r="D447" s="108">
        <f t="shared" si="19"/>
        <v>-130</v>
      </c>
      <c r="E447" s="109">
        <f t="shared" si="20"/>
        <v>-23.255813953488371</v>
      </c>
      <c r="F447" s="116">
        <f t="shared" si="18"/>
        <v>988</v>
      </c>
    </row>
    <row r="448" spans="1:6" s="11" customFormat="1" ht="14.4">
      <c r="A448" s="114" t="s">
        <v>129</v>
      </c>
      <c r="B448" s="118">
        <v>79</v>
      </c>
      <c r="C448" s="173">
        <v>77</v>
      </c>
      <c r="D448" s="108">
        <f t="shared" si="19"/>
        <v>-2</v>
      </c>
      <c r="E448" s="109">
        <f t="shared" si="20"/>
        <v>-2.5316455696202533</v>
      </c>
      <c r="F448" s="116">
        <f t="shared" si="18"/>
        <v>156</v>
      </c>
    </row>
    <row r="449" spans="1:6" s="11" customFormat="1" ht="14.4">
      <c r="A449" s="114" t="s">
        <v>130</v>
      </c>
      <c r="B449" s="118">
        <v>125</v>
      </c>
      <c r="C449" s="173">
        <v>15</v>
      </c>
      <c r="D449" s="108">
        <f t="shared" si="19"/>
        <v>-110</v>
      </c>
      <c r="E449" s="109">
        <f t="shared" si="20"/>
        <v>-88</v>
      </c>
      <c r="F449" s="116">
        <f t="shared" si="18"/>
        <v>140</v>
      </c>
    </row>
    <row r="450" spans="1:6" s="11" customFormat="1" ht="14.4">
      <c r="A450" s="114" t="s">
        <v>131</v>
      </c>
      <c r="B450" s="118">
        <v>0</v>
      </c>
      <c r="C450" s="173"/>
      <c r="D450" s="108">
        <f t="shared" si="19"/>
        <v>0</v>
      </c>
      <c r="E450" s="109" t="str">
        <f t="shared" si="20"/>
        <v/>
      </c>
      <c r="F450" s="116">
        <f t="shared" si="18"/>
        <v>0</v>
      </c>
    </row>
    <row r="451" spans="1:6" s="11" customFormat="1" ht="14.4">
      <c r="A451" s="114" t="s">
        <v>353</v>
      </c>
      <c r="B451" s="118">
        <v>0</v>
      </c>
      <c r="C451" s="173"/>
      <c r="D451" s="108">
        <f t="shared" si="19"/>
        <v>0</v>
      </c>
      <c r="E451" s="109" t="str">
        <f t="shared" si="20"/>
        <v/>
      </c>
      <c r="F451" s="116">
        <f t="shared" si="18"/>
        <v>0</v>
      </c>
    </row>
    <row r="452" spans="1:6" s="11" customFormat="1" ht="14.4">
      <c r="A452" s="114" t="s">
        <v>354</v>
      </c>
      <c r="B452" s="118">
        <v>0</v>
      </c>
      <c r="C452" s="173"/>
      <c r="D452" s="108">
        <f t="shared" si="19"/>
        <v>0</v>
      </c>
      <c r="E452" s="109" t="str">
        <f t="shared" si="20"/>
        <v/>
      </c>
      <c r="F452" s="116">
        <f t="shared" si="18"/>
        <v>0</v>
      </c>
    </row>
    <row r="453" spans="1:6" s="11" customFormat="1" ht="14.4">
      <c r="A453" s="114" t="s">
        <v>355</v>
      </c>
      <c r="B453" s="118">
        <v>0</v>
      </c>
      <c r="C453" s="173"/>
      <c r="D453" s="108">
        <f t="shared" si="19"/>
        <v>0</v>
      </c>
      <c r="E453" s="109" t="str">
        <f t="shared" si="20"/>
        <v/>
      </c>
      <c r="F453" s="116">
        <f t="shared" si="18"/>
        <v>0</v>
      </c>
    </row>
    <row r="454" spans="1:6" s="11" customFormat="1" ht="14.4">
      <c r="A454" s="114" t="s">
        <v>356</v>
      </c>
      <c r="B454" s="118">
        <v>0</v>
      </c>
      <c r="C454" s="173"/>
      <c r="D454" s="108">
        <f t="shared" si="19"/>
        <v>0</v>
      </c>
      <c r="E454" s="109" t="str">
        <f t="shared" si="20"/>
        <v/>
      </c>
      <c r="F454" s="116">
        <f t="shared" ref="F454:F517" si="21">B454+C454</f>
        <v>0</v>
      </c>
    </row>
    <row r="455" spans="1:6" s="11" customFormat="1" ht="14.4">
      <c r="A455" s="114" t="s">
        <v>357</v>
      </c>
      <c r="B455" s="118">
        <v>0</v>
      </c>
      <c r="C455" s="173"/>
      <c r="D455" s="108">
        <f t="shared" ref="D455:D518" si="22">C455-B455</f>
        <v>0</v>
      </c>
      <c r="E455" s="109" t="str">
        <f t="shared" ref="E455:E518" si="23">IF(B455=0,"",D455/B455*100)</f>
        <v/>
      </c>
      <c r="F455" s="116">
        <f t="shared" si="21"/>
        <v>0</v>
      </c>
    </row>
    <row r="456" spans="1:6" s="11" customFormat="1" ht="14.4">
      <c r="A456" s="114" t="s">
        <v>358</v>
      </c>
      <c r="B456" s="118">
        <v>0</v>
      </c>
      <c r="C456" s="173"/>
      <c r="D456" s="108">
        <f t="shared" si="22"/>
        <v>0</v>
      </c>
      <c r="E456" s="109" t="str">
        <f t="shared" si="23"/>
        <v/>
      </c>
      <c r="F456" s="116">
        <f t="shared" si="21"/>
        <v>0</v>
      </c>
    </row>
    <row r="457" spans="1:6" s="11" customFormat="1" ht="14.4">
      <c r="A457" s="114" t="s">
        <v>902</v>
      </c>
      <c r="B457" s="118">
        <v>0</v>
      </c>
      <c r="C457" s="173"/>
      <c r="D457" s="108">
        <f t="shared" si="22"/>
        <v>0</v>
      </c>
      <c r="E457" s="109" t="str">
        <f t="shared" si="23"/>
        <v/>
      </c>
      <c r="F457" s="116">
        <f t="shared" si="21"/>
        <v>0</v>
      </c>
    </row>
    <row r="458" spans="1:6" s="11" customFormat="1" ht="14.4">
      <c r="A458" s="114" t="s">
        <v>359</v>
      </c>
      <c r="B458" s="118">
        <v>0</v>
      </c>
      <c r="C458" s="173"/>
      <c r="D458" s="108">
        <f t="shared" si="22"/>
        <v>0</v>
      </c>
      <c r="E458" s="109" t="str">
        <f t="shared" si="23"/>
        <v/>
      </c>
      <c r="F458" s="116">
        <f t="shared" si="21"/>
        <v>0</v>
      </c>
    </row>
    <row r="459" spans="1:6" s="11" customFormat="1" ht="14.4">
      <c r="A459" s="114" t="s">
        <v>903</v>
      </c>
      <c r="B459" s="118">
        <v>0</v>
      </c>
      <c r="C459" s="173"/>
      <c r="D459" s="108">
        <f t="shared" si="22"/>
        <v>0</v>
      </c>
      <c r="E459" s="109" t="str">
        <f t="shared" si="23"/>
        <v/>
      </c>
      <c r="F459" s="116">
        <f t="shared" si="21"/>
        <v>0</v>
      </c>
    </row>
    <row r="460" spans="1:6" s="11" customFormat="1" ht="14.4">
      <c r="A460" s="114" t="s">
        <v>706</v>
      </c>
      <c r="B460" s="118"/>
      <c r="C460" s="173">
        <v>0</v>
      </c>
      <c r="D460" s="108">
        <f t="shared" si="22"/>
        <v>0</v>
      </c>
      <c r="E460" s="109" t="str">
        <f t="shared" si="23"/>
        <v/>
      </c>
      <c r="F460" s="116">
        <f t="shared" si="21"/>
        <v>0</v>
      </c>
    </row>
    <row r="461" spans="1:6" s="11" customFormat="1" ht="14.4">
      <c r="A461" s="114" t="s">
        <v>904</v>
      </c>
      <c r="B461" s="118">
        <v>0</v>
      </c>
      <c r="C461" s="173"/>
      <c r="D461" s="108">
        <f t="shared" si="22"/>
        <v>0</v>
      </c>
      <c r="E461" s="109" t="str">
        <f t="shared" si="23"/>
        <v/>
      </c>
      <c r="F461" s="116">
        <f t="shared" si="21"/>
        <v>0</v>
      </c>
    </row>
    <row r="462" spans="1:6" s="11" customFormat="1" ht="14.4">
      <c r="A462" s="114" t="s">
        <v>905</v>
      </c>
      <c r="B462" s="118">
        <v>355</v>
      </c>
      <c r="C462" s="173">
        <v>337</v>
      </c>
      <c r="D462" s="108">
        <f t="shared" si="22"/>
        <v>-18</v>
      </c>
      <c r="E462" s="109">
        <f t="shared" si="23"/>
        <v>-5.070422535211268</v>
      </c>
      <c r="F462" s="116">
        <f t="shared" si="21"/>
        <v>692</v>
      </c>
    </row>
    <row r="463" spans="1:6" s="11" customFormat="1" ht="14.4">
      <c r="A463" s="114" t="s">
        <v>360</v>
      </c>
      <c r="B463" s="117">
        <f>SUM(B464,B465,B466,B467,B468,B469,B470)</f>
        <v>0</v>
      </c>
      <c r="C463" s="172">
        <f>SUM(C464,C465,C466,C467,C468,C469,C470)</f>
        <v>0</v>
      </c>
      <c r="D463" s="108">
        <f t="shared" si="22"/>
        <v>0</v>
      </c>
      <c r="E463" s="109" t="str">
        <f t="shared" si="23"/>
        <v/>
      </c>
      <c r="F463" s="116">
        <f t="shared" si="21"/>
        <v>0</v>
      </c>
    </row>
    <row r="464" spans="1:6" s="11" customFormat="1" ht="14.4">
      <c r="A464" s="114" t="s">
        <v>129</v>
      </c>
      <c r="B464" s="118">
        <v>0</v>
      </c>
      <c r="C464" s="173"/>
      <c r="D464" s="108">
        <f t="shared" si="22"/>
        <v>0</v>
      </c>
      <c r="E464" s="109" t="str">
        <f t="shared" si="23"/>
        <v/>
      </c>
      <c r="F464" s="116">
        <f t="shared" si="21"/>
        <v>0</v>
      </c>
    </row>
    <row r="465" spans="1:6" s="11" customFormat="1" ht="14.4">
      <c r="A465" s="114" t="s">
        <v>130</v>
      </c>
      <c r="B465" s="118">
        <v>0</v>
      </c>
      <c r="C465" s="173"/>
      <c r="D465" s="108">
        <f t="shared" si="22"/>
        <v>0</v>
      </c>
      <c r="E465" s="109" t="str">
        <f t="shared" si="23"/>
        <v/>
      </c>
      <c r="F465" s="116">
        <f t="shared" si="21"/>
        <v>0</v>
      </c>
    </row>
    <row r="466" spans="1:6" s="11" customFormat="1" ht="14.4">
      <c r="A466" s="114" t="s">
        <v>131</v>
      </c>
      <c r="B466" s="118">
        <v>0</v>
      </c>
      <c r="C466" s="173"/>
      <c r="D466" s="108">
        <f t="shared" si="22"/>
        <v>0</v>
      </c>
      <c r="E466" s="109" t="str">
        <f t="shared" si="23"/>
        <v/>
      </c>
      <c r="F466" s="116">
        <f t="shared" si="21"/>
        <v>0</v>
      </c>
    </row>
    <row r="467" spans="1:6" s="11" customFormat="1" ht="14.4">
      <c r="A467" s="114" t="s">
        <v>361</v>
      </c>
      <c r="B467" s="118">
        <v>0</v>
      </c>
      <c r="C467" s="173"/>
      <c r="D467" s="108">
        <f t="shared" si="22"/>
        <v>0</v>
      </c>
      <c r="E467" s="109" t="str">
        <f t="shared" si="23"/>
        <v/>
      </c>
      <c r="F467" s="116">
        <f t="shared" si="21"/>
        <v>0</v>
      </c>
    </row>
    <row r="468" spans="1:6" s="11" customFormat="1" ht="14.4">
      <c r="A468" s="114" t="s">
        <v>362</v>
      </c>
      <c r="B468" s="118">
        <v>0</v>
      </c>
      <c r="C468" s="173"/>
      <c r="D468" s="108">
        <f t="shared" si="22"/>
        <v>0</v>
      </c>
      <c r="E468" s="109" t="str">
        <f t="shared" si="23"/>
        <v/>
      </c>
      <c r="F468" s="116">
        <f t="shared" si="21"/>
        <v>0</v>
      </c>
    </row>
    <row r="469" spans="1:6" s="11" customFormat="1" ht="14.4">
      <c r="A469" s="114" t="s">
        <v>363</v>
      </c>
      <c r="B469" s="118">
        <v>0</v>
      </c>
      <c r="C469" s="173"/>
      <c r="D469" s="108">
        <f t="shared" si="22"/>
        <v>0</v>
      </c>
      <c r="E469" s="109" t="str">
        <f t="shared" si="23"/>
        <v/>
      </c>
      <c r="F469" s="116">
        <f t="shared" si="21"/>
        <v>0</v>
      </c>
    </row>
    <row r="470" spans="1:6" s="11" customFormat="1" ht="14.4">
      <c r="A470" s="114" t="s">
        <v>364</v>
      </c>
      <c r="B470" s="118">
        <v>0</v>
      </c>
      <c r="C470" s="173"/>
      <c r="D470" s="108">
        <f t="shared" si="22"/>
        <v>0</v>
      </c>
      <c r="E470" s="109" t="str">
        <f t="shared" si="23"/>
        <v/>
      </c>
      <c r="F470" s="116">
        <f t="shared" si="21"/>
        <v>0</v>
      </c>
    </row>
    <row r="471" spans="1:6" s="11" customFormat="1" ht="14.4">
      <c r="A471" s="114" t="s">
        <v>365</v>
      </c>
      <c r="B471" s="117">
        <f>SUM(B472,B473,B474,B475,B476,B477,B478,B479,B480,B481)</f>
        <v>0</v>
      </c>
      <c r="C471" s="172">
        <f>SUM(C472,C473,C474,C475,C476,C477,C478,C479,C480,C481)</f>
        <v>0</v>
      </c>
      <c r="D471" s="108">
        <f t="shared" si="22"/>
        <v>0</v>
      </c>
      <c r="E471" s="109" t="str">
        <f t="shared" si="23"/>
        <v/>
      </c>
      <c r="F471" s="116">
        <f t="shared" si="21"/>
        <v>0</v>
      </c>
    </row>
    <row r="472" spans="1:6" s="11" customFormat="1" ht="14.4">
      <c r="A472" s="114" t="s">
        <v>129</v>
      </c>
      <c r="B472" s="118">
        <v>0</v>
      </c>
      <c r="C472" s="173"/>
      <c r="D472" s="108">
        <f t="shared" si="22"/>
        <v>0</v>
      </c>
      <c r="E472" s="109" t="str">
        <f t="shared" si="23"/>
        <v/>
      </c>
      <c r="F472" s="116">
        <f t="shared" si="21"/>
        <v>0</v>
      </c>
    </row>
    <row r="473" spans="1:6" s="11" customFormat="1" ht="14.4">
      <c r="A473" s="114" t="s">
        <v>130</v>
      </c>
      <c r="B473" s="118">
        <v>0</v>
      </c>
      <c r="C473" s="173"/>
      <c r="D473" s="108">
        <f t="shared" si="22"/>
        <v>0</v>
      </c>
      <c r="E473" s="109" t="str">
        <f t="shared" si="23"/>
        <v/>
      </c>
      <c r="F473" s="116">
        <f t="shared" si="21"/>
        <v>0</v>
      </c>
    </row>
    <row r="474" spans="1:6" s="11" customFormat="1" ht="14.4">
      <c r="A474" s="114" t="s">
        <v>131</v>
      </c>
      <c r="B474" s="118">
        <v>0</v>
      </c>
      <c r="C474" s="173"/>
      <c r="D474" s="108">
        <f t="shared" si="22"/>
        <v>0</v>
      </c>
      <c r="E474" s="109" t="str">
        <f t="shared" si="23"/>
        <v/>
      </c>
      <c r="F474" s="116">
        <f t="shared" si="21"/>
        <v>0</v>
      </c>
    </row>
    <row r="475" spans="1:6" s="11" customFormat="1" ht="14.4">
      <c r="A475" s="114" t="s">
        <v>366</v>
      </c>
      <c r="B475" s="118">
        <v>0</v>
      </c>
      <c r="C475" s="173"/>
      <c r="D475" s="108">
        <f t="shared" si="22"/>
        <v>0</v>
      </c>
      <c r="E475" s="109" t="str">
        <f t="shared" si="23"/>
        <v/>
      </c>
      <c r="F475" s="116">
        <f t="shared" si="21"/>
        <v>0</v>
      </c>
    </row>
    <row r="476" spans="1:6" s="11" customFormat="1" ht="14.4">
      <c r="A476" s="114" t="s">
        <v>367</v>
      </c>
      <c r="B476" s="118">
        <v>0</v>
      </c>
      <c r="C476" s="173"/>
      <c r="D476" s="108">
        <f t="shared" si="22"/>
        <v>0</v>
      </c>
      <c r="E476" s="109" t="str">
        <f t="shared" si="23"/>
        <v/>
      </c>
      <c r="F476" s="116">
        <f t="shared" si="21"/>
        <v>0</v>
      </c>
    </row>
    <row r="477" spans="1:6" s="11" customFormat="1" ht="14.4">
      <c r="A477" s="114" t="s">
        <v>368</v>
      </c>
      <c r="B477" s="118">
        <v>0</v>
      </c>
      <c r="C477" s="173"/>
      <c r="D477" s="108">
        <f t="shared" si="22"/>
        <v>0</v>
      </c>
      <c r="E477" s="109" t="str">
        <f t="shared" si="23"/>
        <v/>
      </c>
      <c r="F477" s="116">
        <f t="shared" si="21"/>
        <v>0</v>
      </c>
    </row>
    <row r="478" spans="1:6" s="11" customFormat="1" ht="14.4">
      <c r="A478" s="114" t="s">
        <v>369</v>
      </c>
      <c r="B478" s="118">
        <v>0</v>
      </c>
      <c r="C478" s="173"/>
      <c r="D478" s="108">
        <f t="shared" si="22"/>
        <v>0</v>
      </c>
      <c r="E478" s="109" t="str">
        <f t="shared" si="23"/>
        <v/>
      </c>
      <c r="F478" s="116">
        <f t="shared" si="21"/>
        <v>0</v>
      </c>
    </row>
    <row r="479" spans="1:6" s="11" customFormat="1" ht="14.4">
      <c r="A479" s="114" t="s">
        <v>370</v>
      </c>
      <c r="B479" s="118"/>
      <c r="C479" s="173">
        <v>0</v>
      </c>
      <c r="D479" s="108">
        <f t="shared" si="22"/>
        <v>0</v>
      </c>
      <c r="E479" s="109" t="str">
        <f t="shared" si="23"/>
        <v/>
      </c>
      <c r="F479" s="116">
        <f t="shared" si="21"/>
        <v>0</v>
      </c>
    </row>
    <row r="480" spans="1:6" s="11" customFormat="1" ht="14.4">
      <c r="A480" s="114" t="s">
        <v>371</v>
      </c>
      <c r="B480" s="118">
        <v>0</v>
      </c>
      <c r="C480" s="173"/>
      <c r="D480" s="108">
        <f t="shared" si="22"/>
        <v>0</v>
      </c>
      <c r="E480" s="109" t="str">
        <f t="shared" si="23"/>
        <v/>
      </c>
      <c r="F480" s="116">
        <f t="shared" si="21"/>
        <v>0</v>
      </c>
    </row>
    <row r="481" spans="1:6" s="11" customFormat="1" ht="14.4">
      <c r="A481" s="114" t="s">
        <v>372</v>
      </c>
      <c r="B481" s="118">
        <v>0</v>
      </c>
      <c r="C481" s="173"/>
      <c r="D481" s="108">
        <f t="shared" si="22"/>
        <v>0</v>
      </c>
      <c r="E481" s="109" t="str">
        <f t="shared" si="23"/>
        <v/>
      </c>
      <c r="F481" s="116">
        <f t="shared" si="21"/>
        <v>0</v>
      </c>
    </row>
    <row r="482" spans="1:6" s="11" customFormat="1" ht="14.4">
      <c r="A482" s="114" t="s">
        <v>906</v>
      </c>
      <c r="B482" s="117">
        <f>SUM(B483,B484,B485,B486,B487,B488,B489,B490)</f>
        <v>0</v>
      </c>
      <c r="C482" s="172">
        <f>SUM(C483,C484,C485,C486,C487,C488,C489,C490)</f>
        <v>0</v>
      </c>
      <c r="D482" s="108">
        <f t="shared" si="22"/>
        <v>0</v>
      </c>
      <c r="E482" s="109" t="str">
        <f t="shared" si="23"/>
        <v/>
      </c>
      <c r="F482" s="116">
        <f t="shared" si="21"/>
        <v>0</v>
      </c>
    </row>
    <row r="483" spans="1:6" s="11" customFormat="1" ht="14.4">
      <c r="A483" s="114" t="s">
        <v>129</v>
      </c>
      <c r="B483" s="118">
        <v>0</v>
      </c>
      <c r="C483" s="173"/>
      <c r="D483" s="108">
        <f t="shared" si="22"/>
        <v>0</v>
      </c>
      <c r="E483" s="109" t="str">
        <f t="shared" si="23"/>
        <v/>
      </c>
      <c r="F483" s="116">
        <f t="shared" si="21"/>
        <v>0</v>
      </c>
    </row>
    <row r="484" spans="1:6" s="11" customFormat="1" ht="14.4">
      <c r="A484" s="114" t="s">
        <v>130</v>
      </c>
      <c r="B484" s="118">
        <v>0</v>
      </c>
      <c r="C484" s="173"/>
      <c r="D484" s="108">
        <f t="shared" si="22"/>
        <v>0</v>
      </c>
      <c r="E484" s="109" t="str">
        <f t="shared" si="23"/>
        <v/>
      </c>
      <c r="F484" s="116">
        <f t="shared" si="21"/>
        <v>0</v>
      </c>
    </row>
    <row r="485" spans="1:6" s="11" customFormat="1" ht="14.4">
      <c r="A485" s="114" t="s">
        <v>131</v>
      </c>
      <c r="B485" s="118">
        <v>0</v>
      </c>
      <c r="C485" s="173"/>
      <c r="D485" s="108">
        <f t="shared" si="22"/>
        <v>0</v>
      </c>
      <c r="E485" s="109" t="str">
        <f t="shared" si="23"/>
        <v/>
      </c>
      <c r="F485" s="116">
        <f t="shared" si="21"/>
        <v>0</v>
      </c>
    </row>
    <row r="486" spans="1:6" s="11" customFormat="1" ht="14.4">
      <c r="A486" s="114" t="s">
        <v>374</v>
      </c>
      <c r="B486" s="118">
        <v>0</v>
      </c>
      <c r="C486" s="173"/>
      <c r="D486" s="108">
        <f t="shared" si="22"/>
        <v>0</v>
      </c>
      <c r="E486" s="109" t="str">
        <f t="shared" si="23"/>
        <v/>
      </c>
      <c r="F486" s="116">
        <f t="shared" si="21"/>
        <v>0</v>
      </c>
    </row>
    <row r="487" spans="1:6" s="11" customFormat="1" ht="14.4">
      <c r="A487" s="114" t="s">
        <v>375</v>
      </c>
      <c r="B487" s="118">
        <v>0</v>
      </c>
      <c r="C487" s="173"/>
      <c r="D487" s="108">
        <f t="shared" si="22"/>
        <v>0</v>
      </c>
      <c r="E487" s="109" t="str">
        <f t="shared" si="23"/>
        <v/>
      </c>
      <c r="F487" s="116">
        <f t="shared" si="21"/>
        <v>0</v>
      </c>
    </row>
    <row r="488" spans="1:6" s="11" customFormat="1" ht="14.4">
      <c r="A488" s="114" t="s">
        <v>376</v>
      </c>
      <c r="B488" s="118">
        <v>0</v>
      </c>
      <c r="C488" s="173"/>
      <c r="D488" s="108">
        <f t="shared" si="22"/>
        <v>0</v>
      </c>
      <c r="E488" s="109" t="str">
        <f t="shared" si="23"/>
        <v/>
      </c>
      <c r="F488" s="116">
        <f t="shared" si="21"/>
        <v>0</v>
      </c>
    </row>
    <row r="489" spans="1:6" s="11" customFormat="1" ht="14.4">
      <c r="A489" s="114" t="s">
        <v>373</v>
      </c>
      <c r="B489" s="118">
        <v>0</v>
      </c>
      <c r="C489" s="173"/>
      <c r="D489" s="108">
        <f t="shared" si="22"/>
        <v>0</v>
      </c>
      <c r="E489" s="109" t="str">
        <f t="shared" si="23"/>
        <v/>
      </c>
      <c r="F489" s="116">
        <f t="shared" si="21"/>
        <v>0</v>
      </c>
    </row>
    <row r="490" spans="1:6" s="11" customFormat="1" ht="14.4">
      <c r="A490" s="114" t="s">
        <v>907</v>
      </c>
      <c r="B490" s="118">
        <v>0</v>
      </c>
      <c r="C490" s="173"/>
      <c r="D490" s="108">
        <f t="shared" si="22"/>
        <v>0</v>
      </c>
      <c r="E490" s="109" t="str">
        <f t="shared" si="23"/>
        <v/>
      </c>
      <c r="F490" s="116">
        <f t="shared" si="21"/>
        <v>0</v>
      </c>
    </row>
    <row r="491" spans="1:6" s="11" customFormat="1" ht="14.4">
      <c r="A491" s="114" t="s">
        <v>825</v>
      </c>
      <c r="B491" s="117">
        <f>SUM(B492,B493,B494,B495,B496,B497,B498)</f>
        <v>14</v>
      </c>
      <c r="C491" s="172">
        <f>SUM(C492,C493,C494,C495,C496,C497,C498)</f>
        <v>0</v>
      </c>
      <c r="D491" s="108">
        <f t="shared" si="22"/>
        <v>-14</v>
      </c>
      <c r="E491" s="109">
        <f t="shared" si="23"/>
        <v>-100</v>
      </c>
      <c r="F491" s="116">
        <f t="shared" si="21"/>
        <v>14</v>
      </c>
    </row>
    <row r="492" spans="1:6" s="11" customFormat="1" ht="14.4">
      <c r="A492" s="114" t="s">
        <v>129</v>
      </c>
      <c r="B492" s="118">
        <v>0</v>
      </c>
      <c r="C492" s="173"/>
      <c r="D492" s="108">
        <f t="shared" si="22"/>
        <v>0</v>
      </c>
      <c r="E492" s="109" t="str">
        <f t="shared" si="23"/>
        <v/>
      </c>
      <c r="F492" s="116">
        <f t="shared" si="21"/>
        <v>0</v>
      </c>
    </row>
    <row r="493" spans="1:6" s="11" customFormat="1" ht="14.4">
      <c r="A493" s="114" t="s">
        <v>130</v>
      </c>
      <c r="B493" s="118">
        <v>0</v>
      </c>
      <c r="C493" s="173"/>
      <c r="D493" s="108">
        <f t="shared" si="22"/>
        <v>0</v>
      </c>
      <c r="E493" s="109" t="str">
        <f t="shared" si="23"/>
        <v/>
      </c>
      <c r="F493" s="116">
        <f t="shared" si="21"/>
        <v>0</v>
      </c>
    </row>
    <row r="494" spans="1:6" s="11" customFormat="1" ht="14.4">
      <c r="A494" s="114" t="s">
        <v>131</v>
      </c>
      <c r="B494" s="118">
        <v>0</v>
      </c>
      <c r="C494" s="173"/>
      <c r="D494" s="108">
        <f t="shared" si="22"/>
        <v>0</v>
      </c>
      <c r="E494" s="109" t="str">
        <f t="shared" si="23"/>
        <v/>
      </c>
      <c r="F494" s="116">
        <f t="shared" si="21"/>
        <v>0</v>
      </c>
    </row>
    <row r="495" spans="1:6" s="11" customFormat="1" ht="14.4">
      <c r="A495" s="114" t="s">
        <v>908</v>
      </c>
      <c r="B495" s="118">
        <v>0</v>
      </c>
      <c r="C495" s="173"/>
      <c r="D495" s="108">
        <f t="shared" si="22"/>
        <v>0</v>
      </c>
      <c r="E495" s="109" t="str">
        <f t="shared" si="23"/>
        <v/>
      </c>
      <c r="F495" s="116">
        <f t="shared" si="21"/>
        <v>0</v>
      </c>
    </row>
    <row r="496" spans="1:6" s="11" customFormat="1" ht="14.4">
      <c r="A496" s="114" t="s">
        <v>826</v>
      </c>
      <c r="B496" s="118">
        <v>14</v>
      </c>
      <c r="C496" s="173">
        <v>0</v>
      </c>
      <c r="D496" s="108">
        <f t="shared" si="22"/>
        <v>-14</v>
      </c>
      <c r="E496" s="109">
        <f t="shared" si="23"/>
        <v>-100</v>
      </c>
      <c r="F496" s="116">
        <f t="shared" si="21"/>
        <v>14</v>
      </c>
    </row>
    <row r="497" spans="1:6" s="11" customFormat="1" ht="14.4">
      <c r="A497" s="114" t="s">
        <v>909</v>
      </c>
      <c r="B497" s="118">
        <v>0</v>
      </c>
      <c r="C497" s="173"/>
      <c r="D497" s="108">
        <f t="shared" si="22"/>
        <v>0</v>
      </c>
      <c r="E497" s="109" t="str">
        <f t="shared" si="23"/>
        <v/>
      </c>
      <c r="F497" s="116">
        <f t="shared" si="21"/>
        <v>0</v>
      </c>
    </row>
    <row r="498" spans="1:6" s="11" customFormat="1" ht="14.4">
      <c r="A498" s="114" t="s">
        <v>910</v>
      </c>
      <c r="B498" s="118">
        <v>0</v>
      </c>
      <c r="C498" s="173"/>
      <c r="D498" s="108">
        <f t="shared" si="22"/>
        <v>0</v>
      </c>
      <c r="E498" s="109" t="str">
        <f t="shared" si="23"/>
        <v/>
      </c>
      <c r="F498" s="116">
        <f t="shared" si="21"/>
        <v>0</v>
      </c>
    </row>
    <row r="499" spans="1:6" s="11" customFormat="1" ht="14.4">
      <c r="A499" s="114" t="s">
        <v>911</v>
      </c>
      <c r="B499" s="117">
        <f>SUM(B500,B501,B502)</f>
        <v>4</v>
      </c>
      <c r="C499" s="172">
        <f>SUM(C500,C501,C502)</f>
        <v>0</v>
      </c>
      <c r="D499" s="108">
        <f t="shared" si="22"/>
        <v>-4</v>
      </c>
      <c r="E499" s="109">
        <f t="shared" si="23"/>
        <v>-100</v>
      </c>
      <c r="F499" s="116">
        <f t="shared" si="21"/>
        <v>4</v>
      </c>
    </row>
    <row r="500" spans="1:6" s="11" customFormat="1" ht="14.4">
      <c r="A500" s="114" t="s">
        <v>377</v>
      </c>
      <c r="B500" s="118">
        <v>0</v>
      </c>
      <c r="C500" s="173"/>
      <c r="D500" s="108">
        <f t="shared" si="22"/>
        <v>0</v>
      </c>
      <c r="E500" s="109" t="str">
        <f t="shared" si="23"/>
        <v/>
      </c>
      <c r="F500" s="116">
        <f t="shared" si="21"/>
        <v>0</v>
      </c>
    </row>
    <row r="501" spans="1:6" s="11" customFormat="1" ht="14.4">
      <c r="A501" s="114" t="s">
        <v>378</v>
      </c>
      <c r="B501" s="118">
        <v>0</v>
      </c>
      <c r="C501" s="173"/>
      <c r="D501" s="108">
        <f t="shared" si="22"/>
        <v>0</v>
      </c>
      <c r="E501" s="109" t="str">
        <f t="shared" si="23"/>
        <v/>
      </c>
      <c r="F501" s="116">
        <f t="shared" si="21"/>
        <v>0</v>
      </c>
    </row>
    <row r="502" spans="1:6" s="11" customFormat="1" ht="14.4">
      <c r="A502" s="114" t="s">
        <v>912</v>
      </c>
      <c r="B502" s="118">
        <v>4</v>
      </c>
      <c r="C502" s="173">
        <v>0</v>
      </c>
      <c r="D502" s="108">
        <f t="shared" si="22"/>
        <v>-4</v>
      </c>
      <c r="E502" s="109">
        <f t="shared" si="23"/>
        <v>-100</v>
      </c>
      <c r="F502" s="116">
        <f t="shared" si="21"/>
        <v>4</v>
      </c>
    </row>
    <row r="503" spans="1:6" s="11" customFormat="1" ht="14.4">
      <c r="A503" s="114" t="s">
        <v>913</v>
      </c>
      <c r="B503" s="117">
        <f>SUM(B504,B523,B531,B533,B542,B546,B556,B565,B572,B580,B589,B594,B597,B600,B603,B606,B609,B613,B617,B625,B628)</f>
        <v>14400</v>
      </c>
      <c r="C503" s="172">
        <f>SUM(C504,C523,C531,C533,C542,C546,C556,C565,C572,C580,C589,C594,C597,C600,C603,C606,C609,C613,C617,C625)</f>
        <v>12550</v>
      </c>
      <c r="D503" s="108">
        <f t="shared" si="22"/>
        <v>-1850</v>
      </c>
      <c r="E503" s="109">
        <f t="shared" si="23"/>
        <v>-12.847222222222221</v>
      </c>
      <c r="F503" s="116">
        <f t="shared" si="21"/>
        <v>26950</v>
      </c>
    </row>
    <row r="504" spans="1:6" s="11" customFormat="1" ht="14.4">
      <c r="A504" s="114" t="s">
        <v>379</v>
      </c>
      <c r="B504" s="117">
        <f>SUM(B505,B506,B507,B508,B509,B510,B511,B512,B513,B514,B515,B516,B517,B518,B519,B520,B521,B522)</f>
        <v>844</v>
      </c>
      <c r="C504" s="174">
        <f>SUM(C505,C506,C507,C508,C509,C510,C511,C512,C513,C514,C515,C516,C517,C518,C519,C520,C521,C522)</f>
        <v>719</v>
      </c>
      <c r="D504" s="108">
        <f t="shared" si="22"/>
        <v>-125</v>
      </c>
      <c r="E504" s="109">
        <f t="shared" si="23"/>
        <v>-14.810426540284361</v>
      </c>
      <c r="F504" s="116">
        <f t="shared" si="21"/>
        <v>1563</v>
      </c>
    </row>
    <row r="505" spans="1:6" s="11" customFormat="1" ht="14.4">
      <c r="A505" s="114" t="s">
        <v>129</v>
      </c>
      <c r="B505" s="118">
        <v>90</v>
      </c>
      <c r="C505" s="173">
        <v>82</v>
      </c>
      <c r="D505" s="108">
        <f t="shared" si="22"/>
        <v>-8</v>
      </c>
      <c r="E505" s="109">
        <f t="shared" si="23"/>
        <v>-8.8888888888888893</v>
      </c>
      <c r="F505" s="116">
        <f t="shared" si="21"/>
        <v>172</v>
      </c>
    </row>
    <row r="506" spans="1:6" s="11" customFormat="1" ht="14.4">
      <c r="A506" s="114" t="s">
        <v>130</v>
      </c>
      <c r="B506" s="118">
        <v>66</v>
      </c>
      <c r="C506" s="173">
        <v>82</v>
      </c>
      <c r="D506" s="108">
        <f t="shared" si="22"/>
        <v>16</v>
      </c>
      <c r="E506" s="109">
        <f t="shared" si="23"/>
        <v>24.242424242424242</v>
      </c>
      <c r="F506" s="116">
        <f t="shared" si="21"/>
        <v>148</v>
      </c>
    </row>
    <row r="507" spans="1:6" s="11" customFormat="1" ht="14.4">
      <c r="A507" s="114" t="s">
        <v>131</v>
      </c>
      <c r="B507" s="118">
        <v>0</v>
      </c>
      <c r="C507" s="173"/>
      <c r="D507" s="108">
        <f t="shared" si="22"/>
        <v>0</v>
      </c>
      <c r="E507" s="109" t="str">
        <f t="shared" si="23"/>
        <v/>
      </c>
      <c r="F507" s="116">
        <f t="shared" si="21"/>
        <v>0</v>
      </c>
    </row>
    <row r="508" spans="1:6" s="11" customFormat="1" ht="14.4">
      <c r="A508" s="114" t="s">
        <v>380</v>
      </c>
      <c r="B508" s="118">
        <v>0</v>
      </c>
      <c r="C508" s="173"/>
      <c r="D508" s="108">
        <f t="shared" si="22"/>
        <v>0</v>
      </c>
      <c r="E508" s="109" t="str">
        <f t="shared" si="23"/>
        <v/>
      </c>
      <c r="F508" s="116">
        <f t="shared" si="21"/>
        <v>0</v>
      </c>
    </row>
    <row r="509" spans="1:6" s="11" customFormat="1" ht="14.4">
      <c r="A509" s="114" t="s">
        <v>381</v>
      </c>
      <c r="B509" s="118">
        <v>0</v>
      </c>
      <c r="C509" s="173">
        <v>83</v>
      </c>
      <c r="D509" s="108">
        <f t="shared" si="22"/>
        <v>83</v>
      </c>
      <c r="E509" s="109" t="str">
        <f t="shared" si="23"/>
        <v/>
      </c>
      <c r="F509" s="116">
        <f t="shared" si="21"/>
        <v>83</v>
      </c>
    </row>
    <row r="510" spans="1:6" s="11" customFormat="1" ht="14.4">
      <c r="A510" s="114" t="s">
        <v>382</v>
      </c>
      <c r="B510" s="118">
        <v>0</v>
      </c>
      <c r="C510" s="173"/>
      <c r="D510" s="108">
        <f t="shared" si="22"/>
        <v>0</v>
      </c>
      <c r="E510" s="109" t="str">
        <f t="shared" si="23"/>
        <v/>
      </c>
      <c r="F510" s="116">
        <f t="shared" si="21"/>
        <v>0</v>
      </c>
    </row>
    <row r="511" spans="1:6" s="11" customFormat="1" ht="14.4">
      <c r="A511" s="114" t="s">
        <v>383</v>
      </c>
      <c r="B511" s="118">
        <v>0</v>
      </c>
      <c r="C511" s="173"/>
      <c r="D511" s="108">
        <f t="shared" si="22"/>
        <v>0</v>
      </c>
      <c r="E511" s="109" t="str">
        <f t="shared" si="23"/>
        <v/>
      </c>
      <c r="F511" s="116">
        <f t="shared" si="21"/>
        <v>0</v>
      </c>
    </row>
    <row r="512" spans="1:6" s="11" customFormat="1" ht="14.4">
      <c r="A512" s="114" t="s">
        <v>168</v>
      </c>
      <c r="B512" s="118">
        <v>0</v>
      </c>
      <c r="C512" s="173"/>
      <c r="D512" s="108">
        <f t="shared" si="22"/>
        <v>0</v>
      </c>
      <c r="E512" s="109" t="str">
        <f t="shared" si="23"/>
        <v/>
      </c>
      <c r="F512" s="116">
        <f t="shared" si="21"/>
        <v>0</v>
      </c>
    </row>
    <row r="513" spans="1:6" s="11" customFormat="1" ht="14.4">
      <c r="A513" s="114" t="s">
        <v>384</v>
      </c>
      <c r="B513" s="118">
        <v>0</v>
      </c>
      <c r="C513" s="173"/>
      <c r="D513" s="108">
        <f t="shared" si="22"/>
        <v>0</v>
      </c>
      <c r="E513" s="109" t="str">
        <f t="shared" si="23"/>
        <v/>
      </c>
      <c r="F513" s="116">
        <f t="shared" si="21"/>
        <v>0</v>
      </c>
    </row>
    <row r="514" spans="1:6" s="11" customFormat="1" ht="14.4">
      <c r="A514" s="114" t="s">
        <v>385</v>
      </c>
      <c r="B514" s="118">
        <v>0</v>
      </c>
      <c r="C514" s="173"/>
      <c r="D514" s="108">
        <f t="shared" si="22"/>
        <v>0</v>
      </c>
      <c r="E514" s="109" t="str">
        <f t="shared" si="23"/>
        <v/>
      </c>
      <c r="F514" s="116">
        <f t="shared" si="21"/>
        <v>0</v>
      </c>
    </row>
    <row r="515" spans="1:6" s="11" customFormat="1" ht="14.4">
      <c r="A515" s="114" t="s">
        <v>386</v>
      </c>
      <c r="B515" s="118">
        <v>0</v>
      </c>
      <c r="C515" s="173"/>
      <c r="D515" s="108">
        <f t="shared" si="22"/>
        <v>0</v>
      </c>
      <c r="E515" s="109" t="str">
        <f t="shared" si="23"/>
        <v/>
      </c>
      <c r="F515" s="116">
        <f t="shared" si="21"/>
        <v>0</v>
      </c>
    </row>
    <row r="516" spans="1:6" s="11" customFormat="1" ht="14.4">
      <c r="A516" s="114" t="s">
        <v>387</v>
      </c>
      <c r="B516" s="118">
        <v>0</v>
      </c>
      <c r="C516" s="173"/>
      <c r="D516" s="108">
        <f t="shared" si="22"/>
        <v>0</v>
      </c>
      <c r="E516" s="109" t="str">
        <f t="shared" si="23"/>
        <v/>
      </c>
      <c r="F516" s="116">
        <f t="shared" si="21"/>
        <v>0</v>
      </c>
    </row>
    <row r="517" spans="1:6" s="11" customFormat="1" ht="14.4">
      <c r="A517" s="114" t="s">
        <v>179</v>
      </c>
      <c r="B517" s="118">
        <v>0</v>
      </c>
      <c r="C517" s="173"/>
      <c r="D517" s="108">
        <f t="shared" si="22"/>
        <v>0</v>
      </c>
      <c r="E517" s="109" t="str">
        <f t="shared" si="23"/>
        <v/>
      </c>
      <c r="F517" s="116">
        <f t="shared" si="21"/>
        <v>0</v>
      </c>
    </row>
    <row r="518" spans="1:6" s="11" customFormat="1" ht="14.4">
      <c r="A518" s="114" t="s">
        <v>180</v>
      </c>
      <c r="B518" s="118">
        <v>0</v>
      </c>
      <c r="C518" s="173"/>
      <c r="D518" s="108">
        <f t="shared" si="22"/>
        <v>0</v>
      </c>
      <c r="E518" s="109" t="str">
        <f t="shared" si="23"/>
        <v/>
      </c>
      <c r="F518" s="116">
        <f t="shared" ref="F518:F581" si="24">B518+C518</f>
        <v>0</v>
      </c>
    </row>
    <row r="519" spans="1:6" s="11" customFormat="1" ht="14.4">
      <c r="A519" s="114" t="s">
        <v>182</v>
      </c>
      <c r="B519" s="118">
        <v>0</v>
      </c>
      <c r="C519" s="173"/>
      <c r="D519" s="108">
        <f t="shared" ref="D519:D582" si="25">C519-B519</f>
        <v>0</v>
      </c>
      <c r="E519" s="109" t="str">
        <f t="shared" ref="E519:E582" si="26">IF(B519=0,"",D519/B519*100)</f>
        <v/>
      </c>
      <c r="F519" s="116">
        <f t="shared" si="24"/>
        <v>0</v>
      </c>
    </row>
    <row r="520" spans="1:6" s="11" customFormat="1" ht="14.4">
      <c r="A520" s="114" t="s">
        <v>183</v>
      </c>
      <c r="B520" s="118">
        <v>0</v>
      </c>
      <c r="C520" s="173"/>
      <c r="D520" s="108">
        <f t="shared" si="25"/>
        <v>0</v>
      </c>
      <c r="E520" s="109" t="str">
        <f t="shared" si="26"/>
        <v/>
      </c>
      <c r="F520" s="116">
        <f t="shared" si="24"/>
        <v>0</v>
      </c>
    </row>
    <row r="521" spans="1:6" s="11" customFormat="1" ht="14.4">
      <c r="A521" s="114" t="s">
        <v>138</v>
      </c>
      <c r="B521" s="118">
        <v>566</v>
      </c>
      <c r="C521" s="173">
        <v>334</v>
      </c>
      <c r="D521" s="108">
        <f t="shared" si="25"/>
        <v>-232</v>
      </c>
      <c r="E521" s="109">
        <f t="shared" si="26"/>
        <v>-40.989399293286219</v>
      </c>
      <c r="F521" s="116">
        <f t="shared" si="24"/>
        <v>900</v>
      </c>
    </row>
    <row r="522" spans="1:6" s="11" customFormat="1" ht="14.4">
      <c r="A522" s="114" t="s">
        <v>388</v>
      </c>
      <c r="B522" s="118">
        <v>122</v>
      </c>
      <c r="C522" s="173">
        <v>138</v>
      </c>
      <c r="D522" s="108">
        <f t="shared" si="25"/>
        <v>16</v>
      </c>
      <c r="E522" s="109">
        <f t="shared" si="26"/>
        <v>13.114754098360656</v>
      </c>
      <c r="F522" s="116">
        <f t="shared" si="24"/>
        <v>260</v>
      </c>
    </row>
    <row r="523" spans="1:6" s="11" customFormat="1" ht="14.4">
      <c r="A523" s="114" t="s">
        <v>389</v>
      </c>
      <c r="B523" s="117">
        <f>SUM(B524,B525,B526,B527,B528,B529,B530)</f>
        <v>345</v>
      </c>
      <c r="C523" s="172">
        <f>SUM(C524,C525,C526,C527,C528,C529,C530)</f>
        <v>645</v>
      </c>
      <c r="D523" s="108">
        <f t="shared" si="25"/>
        <v>300</v>
      </c>
      <c r="E523" s="109">
        <f t="shared" si="26"/>
        <v>86.956521739130437</v>
      </c>
      <c r="F523" s="116">
        <f t="shared" si="24"/>
        <v>990</v>
      </c>
    </row>
    <row r="524" spans="1:6" s="11" customFormat="1" ht="14.4">
      <c r="A524" s="114" t="s">
        <v>129</v>
      </c>
      <c r="B524" s="118">
        <v>106</v>
      </c>
      <c r="C524" s="173">
        <v>62</v>
      </c>
      <c r="D524" s="108">
        <f t="shared" si="25"/>
        <v>-44</v>
      </c>
      <c r="E524" s="109">
        <f t="shared" si="26"/>
        <v>-41.509433962264154</v>
      </c>
      <c r="F524" s="116">
        <f t="shared" si="24"/>
        <v>168</v>
      </c>
    </row>
    <row r="525" spans="1:6" s="11" customFormat="1" ht="14.4">
      <c r="A525" s="114" t="s">
        <v>130</v>
      </c>
      <c r="B525" s="118">
        <v>145</v>
      </c>
      <c r="C525" s="173">
        <v>124</v>
      </c>
      <c r="D525" s="108">
        <f t="shared" si="25"/>
        <v>-21</v>
      </c>
      <c r="E525" s="109">
        <f t="shared" si="26"/>
        <v>-14.482758620689657</v>
      </c>
      <c r="F525" s="116">
        <f t="shared" si="24"/>
        <v>269</v>
      </c>
    </row>
    <row r="526" spans="1:6" s="11" customFormat="1" ht="14.4">
      <c r="A526" s="114" t="s">
        <v>131</v>
      </c>
      <c r="B526" s="118">
        <v>0</v>
      </c>
      <c r="C526" s="173"/>
      <c r="D526" s="108">
        <f t="shared" si="25"/>
        <v>0</v>
      </c>
      <c r="E526" s="109" t="str">
        <f t="shared" si="26"/>
        <v/>
      </c>
      <c r="F526" s="116">
        <f t="shared" si="24"/>
        <v>0</v>
      </c>
    </row>
    <row r="527" spans="1:6" s="11" customFormat="1" ht="14.4">
      <c r="A527" s="114" t="s">
        <v>914</v>
      </c>
      <c r="B527" s="118">
        <v>0</v>
      </c>
      <c r="C527" s="173"/>
      <c r="D527" s="108">
        <f t="shared" si="25"/>
        <v>0</v>
      </c>
      <c r="E527" s="109" t="str">
        <f t="shared" si="26"/>
        <v/>
      </c>
      <c r="F527" s="116">
        <f t="shared" si="24"/>
        <v>0</v>
      </c>
    </row>
    <row r="528" spans="1:6" s="11" customFormat="1" ht="14.4">
      <c r="A528" s="114" t="s">
        <v>391</v>
      </c>
      <c r="B528" s="118">
        <v>0</v>
      </c>
      <c r="C528" s="173"/>
      <c r="D528" s="108">
        <f t="shared" si="25"/>
        <v>0</v>
      </c>
      <c r="E528" s="109" t="str">
        <f t="shared" si="26"/>
        <v/>
      </c>
      <c r="F528" s="116">
        <f t="shared" si="24"/>
        <v>0</v>
      </c>
    </row>
    <row r="529" spans="1:6" s="11" customFormat="1" ht="14.4">
      <c r="A529" s="114" t="s">
        <v>915</v>
      </c>
      <c r="B529" s="118">
        <v>88</v>
      </c>
      <c r="C529" s="173"/>
      <c r="D529" s="108">
        <f t="shared" si="25"/>
        <v>-88</v>
      </c>
      <c r="E529" s="109">
        <f t="shared" si="26"/>
        <v>-100</v>
      </c>
      <c r="F529" s="116">
        <f t="shared" si="24"/>
        <v>88</v>
      </c>
    </row>
    <row r="530" spans="1:6" s="11" customFormat="1" ht="14.4">
      <c r="A530" s="114" t="s">
        <v>392</v>
      </c>
      <c r="B530" s="118">
        <v>6</v>
      </c>
      <c r="C530" s="173">
        <v>459</v>
      </c>
      <c r="D530" s="108">
        <f t="shared" si="25"/>
        <v>453</v>
      </c>
      <c r="E530" s="109">
        <f t="shared" si="26"/>
        <v>7550</v>
      </c>
      <c r="F530" s="116">
        <f t="shared" si="24"/>
        <v>465</v>
      </c>
    </row>
    <row r="531" spans="1:6" s="11" customFormat="1" ht="14.4">
      <c r="A531" s="114" t="s">
        <v>393</v>
      </c>
      <c r="B531" s="117">
        <f>SUM(B532)</f>
        <v>0</v>
      </c>
      <c r="C531" s="172">
        <f>SUM(C532)</f>
        <v>0</v>
      </c>
      <c r="D531" s="108">
        <f t="shared" si="25"/>
        <v>0</v>
      </c>
      <c r="E531" s="109" t="str">
        <f t="shared" si="26"/>
        <v/>
      </c>
      <c r="F531" s="116">
        <f t="shared" si="24"/>
        <v>0</v>
      </c>
    </row>
    <row r="532" spans="1:6" s="11" customFormat="1" ht="14.4">
      <c r="A532" s="114" t="s">
        <v>394</v>
      </c>
      <c r="B532" s="118">
        <v>0</v>
      </c>
      <c r="C532" s="173"/>
      <c r="D532" s="108">
        <f t="shared" si="25"/>
        <v>0</v>
      </c>
      <c r="E532" s="109" t="str">
        <f t="shared" si="26"/>
        <v/>
      </c>
      <c r="F532" s="116">
        <f t="shared" si="24"/>
        <v>0</v>
      </c>
    </row>
    <row r="533" spans="1:6" s="11" customFormat="1" ht="14.4">
      <c r="A533" s="114" t="s">
        <v>916</v>
      </c>
      <c r="B533" s="117">
        <f>SUM(B534,B535,B536,B537,B538,B539,B540,B541)</f>
        <v>6386</v>
      </c>
      <c r="C533" s="172">
        <f>SUM(C534,C535,C536,C537,C538,C539,C540,C541)</f>
        <v>6590</v>
      </c>
      <c r="D533" s="108">
        <f t="shared" si="25"/>
        <v>204</v>
      </c>
      <c r="E533" s="109">
        <f t="shared" si="26"/>
        <v>3.194487942373943</v>
      </c>
      <c r="F533" s="116">
        <f t="shared" si="24"/>
        <v>12976</v>
      </c>
    </row>
    <row r="534" spans="1:6" s="11" customFormat="1" ht="14.4">
      <c r="A534" s="114" t="s">
        <v>917</v>
      </c>
      <c r="B534" s="118">
        <v>0</v>
      </c>
      <c r="C534" s="173"/>
      <c r="D534" s="108">
        <f t="shared" si="25"/>
        <v>0</v>
      </c>
      <c r="E534" s="109" t="str">
        <f t="shared" si="26"/>
        <v/>
      </c>
      <c r="F534" s="116">
        <f t="shared" si="24"/>
        <v>0</v>
      </c>
    </row>
    <row r="535" spans="1:6" s="11" customFormat="1" ht="14.4">
      <c r="A535" s="114" t="s">
        <v>395</v>
      </c>
      <c r="B535" s="118">
        <v>0</v>
      </c>
      <c r="C535" s="173"/>
      <c r="D535" s="108">
        <f t="shared" si="25"/>
        <v>0</v>
      </c>
      <c r="E535" s="109" t="str">
        <f t="shared" si="26"/>
        <v/>
      </c>
      <c r="F535" s="116">
        <f t="shared" si="24"/>
        <v>0</v>
      </c>
    </row>
    <row r="536" spans="1:6" s="11" customFormat="1" ht="14.4">
      <c r="A536" s="114" t="s">
        <v>396</v>
      </c>
      <c r="B536" s="118">
        <v>0</v>
      </c>
      <c r="C536" s="173"/>
      <c r="D536" s="108">
        <f t="shared" si="25"/>
        <v>0</v>
      </c>
      <c r="E536" s="109" t="str">
        <f t="shared" si="26"/>
        <v/>
      </c>
      <c r="F536" s="116">
        <f t="shared" si="24"/>
        <v>0</v>
      </c>
    </row>
    <row r="537" spans="1:6" s="11" customFormat="1" ht="14.4">
      <c r="A537" s="114" t="s">
        <v>397</v>
      </c>
      <c r="B537" s="118">
        <v>2792</v>
      </c>
      <c r="C537" s="173">
        <v>2840</v>
      </c>
      <c r="D537" s="108">
        <f t="shared" si="25"/>
        <v>48</v>
      </c>
      <c r="E537" s="109">
        <f t="shared" si="26"/>
        <v>1.7191977077363898</v>
      </c>
      <c r="F537" s="116">
        <f t="shared" si="24"/>
        <v>5632</v>
      </c>
    </row>
    <row r="538" spans="1:6" s="11" customFormat="1" ht="14.4">
      <c r="A538" s="114" t="s">
        <v>398</v>
      </c>
      <c r="B538" s="118">
        <v>362</v>
      </c>
      <c r="C538" s="173">
        <v>378</v>
      </c>
      <c r="D538" s="108">
        <f t="shared" si="25"/>
        <v>16</v>
      </c>
      <c r="E538" s="109">
        <f t="shared" si="26"/>
        <v>4.4198895027624303</v>
      </c>
      <c r="F538" s="116">
        <f t="shared" si="24"/>
        <v>740</v>
      </c>
    </row>
    <row r="539" spans="1:6" s="11" customFormat="1" ht="14.4">
      <c r="A539" s="114" t="s">
        <v>399</v>
      </c>
      <c r="B539" s="118">
        <v>3232</v>
      </c>
      <c r="C539" s="173">
        <v>3372</v>
      </c>
      <c r="D539" s="108">
        <f t="shared" si="25"/>
        <v>140</v>
      </c>
      <c r="E539" s="109">
        <f t="shared" si="26"/>
        <v>4.3316831683168315</v>
      </c>
      <c r="F539" s="116">
        <f t="shared" si="24"/>
        <v>6604</v>
      </c>
    </row>
    <row r="540" spans="1:6" s="11" customFormat="1" ht="14.4">
      <c r="A540" s="114" t="s">
        <v>918</v>
      </c>
      <c r="B540" s="118">
        <v>0</v>
      </c>
      <c r="C540" s="173"/>
      <c r="D540" s="108">
        <f t="shared" si="25"/>
        <v>0</v>
      </c>
      <c r="E540" s="109" t="str">
        <f t="shared" si="26"/>
        <v/>
      </c>
      <c r="F540" s="116">
        <f t="shared" si="24"/>
        <v>0</v>
      </c>
    </row>
    <row r="541" spans="1:6" s="11" customFormat="1" ht="14.4">
      <c r="A541" s="114" t="s">
        <v>919</v>
      </c>
      <c r="B541" s="118">
        <v>0</v>
      </c>
      <c r="C541" s="173"/>
      <c r="D541" s="108">
        <f t="shared" si="25"/>
        <v>0</v>
      </c>
      <c r="E541" s="109" t="str">
        <f t="shared" si="26"/>
        <v/>
      </c>
      <c r="F541" s="116">
        <f t="shared" si="24"/>
        <v>0</v>
      </c>
    </row>
    <row r="542" spans="1:6" s="11" customFormat="1" ht="14.4">
      <c r="A542" s="114" t="s">
        <v>400</v>
      </c>
      <c r="B542" s="117">
        <f>SUM(B543,B544,B545)</f>
        <v>0</v>
      </c>
      <c r="C542" s="172">
        <f>SUM(C543,C544,C545)</f>
        <v>0</v>
      </c>
      <c r="D542" s="108">
        <f t="shared" si="25"/>
        <v>0</v>
      </c>
      <c r="E542" s="109" t="str">
        <f t="shared" si="26"/>
        <v/>
      </c>
      <c r="F542" s="116">
        <f t="shared" si="24"/>
        <v>0</v>
      </c>
    </row>
    <row r="543" spans="1:6" s="11" customFormat="1" ht="14.4">
      <c r="A543" s="114" t="s">
        <v>401</v>
      </c>
      <c r="B543" s="118">
        <v>0</v>
      </c>
      <c r="C543" s="173"/>
      <c r="D543" s="108">
        <f t="shared" si="25"/>
        <v>0</v>
      </c>
      <c r="E543" s="109" t="str">
        <f t="shared" si="26"/>
        <v/>
      </c>
      <c r="F543" s="116">
        <f t="shared" si="24"/>
        <v>0</v>
      </c>
    </row>
    <row r="544" spans="1:6" s="11" customFormat="1" ht="14.4">
      <c r="A544" s="114" t="s">
        <v>402</v>
      </c>
      <c r="B544" s="118">
        <v>0</v>
      </c>
      <c r="C544" s="173"/>
      <c r="D544" s="108">
        <f t="shared" si="25"/>
        <v>0</v>
      </c>
      <c r="E544" s="109" t="str">
        <f t="shared" si="26"/>
        <v/>
      </c>
      <c r="F544" s="116">
        <f t="shared" si="24"/>
        <v>0</v>
      </c>
    </row>
    <row r="545" spans="1:6" s="11" customFormat="1" ht="14.4">
      <c r="A545" s="114" t="s">
        <v>403</v>
      </c>
      <c r="B545" s="118">
        <v>0</v>
      </c>
      <c r="C545" s="173"/>
      <c r="D545" s="108">
        <f t="shared" si="25"/>
        <v>0</v>
      </c>
      <c r="E545" s="109" t="str">
        <f t="shared" si="26"/>
        <v/>
      </c>
      <c r="F545" s="116">
        <f t="shared" si="24"/>
        <v>0</v>
      </c>
    </row>
    <row r="546" spans="1:6" s="11" customFormat="1" ht="14.4">
      <c r="A546" s="114" t="s">
        <v>404</v>
      </c>
      <c r="B546" s="117">
        <f>SUM(B547,B548,B549,B550,B551,B552,B553,B554,B555)</f>
        <v>559</v>
      </c>
      <c r="C546" s="172">
        <f>SUM(C547,C548,C549,C550,C551,C552,C553,C554,C555)</f>
        <v>388</v>
      </c>
      <c r="D546" s="108">
        <f t="shared" si="25"/>
        <v>-171</v>
      </c>
      <c r="E546" s="109">
        <f t="shared" si="26"/>
        <v>-30.590339892665476</v>
      </c>
      <c r="F546" s="116">
        <f t="shared" si="24"/>
        <v>947</v>
      </c>
    </row>
    <row r="547" spans="1:6" s="11" customFormat="1" ht="14.4">
      <c r="A547" s="114" t="s">
        <v>405</v>
      </c>
      <c r="B547" s="118">
        <v>0</v>
      </c>
      <c r="C547" s="173"/>
      <c r="D547" s="108">
        <f t="shared" si="25"/>
        <v>0</v>
      </c>
      <c r="E547" s="109" t="str">
        <f t="shared" si="26"/>
        <v/>
      </c>
      <c r="F547" s="116">
        <f t="shared" si="24"/>
        <v>0</v>
      </c>
    </row>
    <row r="548" spans="1:6" s="11" customFormat="1" ht="14.4">
      <c r="A548" s="114" t="s">
        <v>406</v>
      </c>
      <c r="B548" s="118">
        <v>0</v>
      </c>
      <c r="C548" s="173"/>
      <c r="D548" s="108">
        <f t="shared" si="25"/>
        <v>0</v>
      </c>
      <c r="E548" s="109" t="str">
        <f t="shared" si="26"/>
        <v/>
      </c>
      <c r="F548" s="116">
        <f t="shared" si="24"/>
        <v>0</v>
      </c>
    </row>
    <row r="549" spans="1:6" s="11" customFormat="1" ht="14.4">
      <c r="A549" s="114" t="s">
        <v>407</v>
      </c>
      <c r="B549" s="118">
        <v>0</v>
      </c>
      <c r="C549" s="173"/>
      <c r="D549" s="108">
        <f t="shared" si="25"/>
        <v>0</v>
      </c>
      <c r="E549" s="109" t="str">
        <f t="shared" si="26"/>
        <v/>
      </c>
      <c r="F549" s="116">
        <f t="shared" si="24"/>
        <v>0</v>
      </c>
    </row>
    <row r="550" spans="1:6" s="11" customFormat="1" ht="14.4">
      <c r="A550" s="114" t="s">
        <v>408</v>
      </c>
      <c r="B550" s="118"/>
      <c r="C550" s="173"/>
      <c r="D550" s="108">
        <f t="shared" si="25"/>
        <v>0</v>
      </c>
      <c r="E550" s="109" t="str">
        <f t="shared" si="26"/>
        <v/>
      </c>
      <c r="F550" s="116">
        <f t="shared" si="24"/>
        <v>0</v>
      </c>
    </row>
    <row r="551" spans="1:6" s="11" customFormat="1" ht="14.4">
      <c r="A551" s="114" t="s">
        <v>409</v>
      </c>
      <c r="B551" s="118">
        <v>0</v>
      </c>
      <c r="C551" s="173"/>
      <c r="D551" s="108">
        <f t="shared" si="25"/>
        <v>0</v>
      </c>
      <c r="E551" s="109" t="str">
        <f t="shared" si="26"/>
        <v/>
      </c>
      <c r="F551" s="116">
        <f t="shared" si="24"/>
        <v>0</v>
      </c>
    </row>
    <row r="552" spans="1:6" s="11" customFormat="1" ht="14.4">
      <c r="A552" s="114" t="s">
        <v>410</v>
      </c>
      <c r="B552" s="118">
        <v>0</v>
      </c>
      <c r="C552" s="173"/>
      <c r="D552" s="108">
        <f t="shared" si="25"/>
        <v>0</v>
      </c>
      <c r="E552" s="109" t="str">
        <f t="shared" si="26"/>
        <v/>
      </c>
      <c r="F552" s="116">
        <f t="shared" si="24"/>
        <v>0</v>
      </c>
    </row>
    <row r="553" spans="1:6" s="11" customFormat="1" ht="14.4">
      <c r="A553" s="114" t="s">
        <v>411</v>
      </c>
      <c r="B553" s="118">
        <v>0</v>
      </c>
      <c r="C553" s="173"/>
      <c r="D553" s="108">
        <f t="shared" si="25"/>
        <v>0</v>
      </c>
      <c r="E553" s="109" t="str">
        <f t="shared" si="26"/>
        <v/>
      </c>
      <c r="F553" s="116">
        <f t="shared" si="24"/>
        <v>0</v>
      </c>
    </row>
    <row r="554" spans="1:6" s="11" customFormat="1" ht="14.4">
      <c r="A554" s="114" t="s">
        <v>920</v>
      </c>
      <c r="B554" s="118">
        <v>0</v>
      </c>
      <c r="C554" s="173"/>
      <c r="D554" s="108">
        <f t="shared" si="25"/>
        <v>0</v>
      </c>
      <c r="E554" s="109" t="str">
        <f t="shared" si="26"/>
        <v/>
      </c>
      <c r="F554" s="116">
        <f t="shared" si="24"/>
        <v>0</v>
      </c>
    </row>
    <row r="555" spans="1:6" s="11" customFormat="1" ht="14.4">
      <c r="A555" s="114" t="s">
        <v>412</v>
      </c>
      <c r="B555" s="118">
        <v>559</v>
      </c>
      <c r="C555" s="173">
        <v>388</v>
      </c>
      <c r="D555" s="108">
        <f t="shared" si="25"/>
        <v>-171</v>
      </c>
      <c r="E555" s="109">
        <f t="shared" si="26"/>
        <v>-30.590339892665476</v>
      </c>
      <c r="F555" s="116">
        <f t="shared" si="24"/>
        <v>947</v>
      </c>
    </row>
    <row r="556" spans="1:6" s="11" customFormat="1" ht="14.4">
      <c r="A556" s="114" t="s">
        <v>413</v>
      </c>
      <c r="B556" s="117">
        <f>SUM(B557,B558,B559,B560,B561,B562,B563,B564)</f>
        <v>370</v>
      </c>
      <c r="C556" s="172">
        <f>SUM(C557,C558,C559,C560,C561,C562,C563,C564)</f>
        <v>427</v>
      </c>
      <c r="D556" s="108">
        <f t="shared" si="25"/>
        <v>57</v>
      </c>
      <c r="E556" s="109">
        <f t="shared" si="26"/>
        <v>15.405405405405407</v>
      </c>
      <c r="F556" s="116">
        <f t="shared" si="24"/>
        <v>797</v>
      </c>
    </row>
    <row r="557" spans="1:6" s="11" customFormat="1" ht="14.4">
      <c r="A557" s="114" t="s">
        <v>414</v>
      </c>
      <c r="B557" s="118">
        <v>0</v>
      </c>
      <c r="C557" s="173"/>
      <c r="D557" s="108">
        <f t="shared" si="25"/>
        <v>0</v>
      </c>
      <c r="E557" s="109" t="str">
        <f t="shared" si="26"/>
        <v/>
      </c>
      <c r="F557" s="116">
        <f t="shared" si="24"/>
        <v>0</v>
      </c>
    </row>
    <row r="558" spans="1:6" s="11" customFormat="1" ht="14.4">
      <c r="A558" s="114" t="s">
        <v>415</v>
      </c>
      <c r="B558" s="118">
        <v>15</v>
      </c>
      <c r="C558" s="173">
        <v>29</v>
      </c>
      <c r="D558" s="108">
        <f t="shared" si="25"/>
        <v>14</v>
      </c>
      <c r="E558" s="109">
        <f t="shared" si="26"/>
        <v>93.333333333333329</v>
      </c>
      <c r="F558" s="116">
        <f t="shared" si="24"/>
        <v>44</v>
      </c>
    </row>
    <row r="559" spans="1:6" s="11" customFormat="1" ht="14.4">
      <c r="A559" s="114" t="s">
        <v>416</v>
      </c>
      <c r="B559" s="118">
        <v>11</v>
      </c>
      <c r="C559" s="173">
        <v>0</v>
      </c>
      <c r="D559" s="108">
        <f t="shared" si="25"/>
        <v>-11</v>
      </c>
      <c r="E559" s="109">
        <f t="shared" si="26"/>
        <v>-100</v>
      </c>
      <c r="F559" s="116">
        <f t="shared" si="24"/>
        <v>11</v>
      </c>
    </row>
    <row r="560" spans="1:6" s="11" customFormat="1" ht="14.4">
      <c r="A560" s="114" t="s">
        <v>417</v>
      </c>
      <c r="B560" s="118">
        <v>0</v>
      </c>
      <c r="C560" s="173">
        <v>10</v>
      </c>
      <c r="D560" s="108">
        <f t="shared" si="25"/>
        <v>10</v>
      </c>
      <c r="E560" s="109" t="str">
        <f t="shared" si="26"/>
        <v/>
      </c>
      <c r="F560" s="116">
        <f t="shared" si="24"/>
        <v>10</v>
      </c>
    </row>
    <row r="561" spans="1:6" s="11" customFormat="1" ht="14.4">
      <c r="A561" s="114" t="s">
        <v>418</v>
      </c>
      <c r="B561" s="118">
        <v>0</v>
      </c>
      <c r="C561" s="173"/>
      <c r="D561" s="108">
        <f t="shared" si="25"/>
        <v>0</v>
      </c>
      <c r="E561" s="109" t="str">
        <f t="shared" si="26"/>
        <v/>
      </c>
      <c r="F561" s="116">
        <f t="shared" si="24"/>
        <v>0</v>
      </c>
    </row>
    <row r="562" spans="1:6" s="11" customFormat="1" ht="14.4">
      <c r="A562" s="114" t="s">
        <v>921</v>
      </c>
      <c r="B562" s="118">
        <v>0</v>
      </c>
      <c r="C562" s="173"/>
      <c r="D562" s="108">
        <f t="shared" si="25"/>
        <v>0</v>
      </c>
      <c r="E562" s="109" t="str">
        <f t="shared" si="26"/>
        <v/>
      </c>
      <c r="F562" s="116">
        <f t="shared" si="24"/>
        <v>0</v>
      </c>
    </row>
    <row r="563" spans="1:6" s="11" customFormat="1" ht="14.4">
      <c r="A563" s="114" t="s">
        <v>922</v>
      </c>
      <c r="B563" s="118">
        <v>0</v>
      </c>
      <c r="C563" s="173">
        <v>1</v>
      </c>
      <c r="D563" s="108">
        <f t="shared" si="25"/>
        <v>1</v>
      </c>
      <c r="E563" s="109" t="str">
        <f t="shared" si="26"/>
        <v/>
      </c>
      <c r="F563" s="116">
        <f t="shared" si="24"/>
        <v>1</v>
      </c>
    </row>
    <row r="564" spans="1:6" s="11" customFormat="1" ht="14.4">
      <c r="A564" s="114" t="s">
        <v>419</v>
      </c>
      <c r="B564" s="118">
        <v>344</v>
      </c>
      <c r="C564" s="173">
        <v>387</v>
      </c>
      <c r="D564" s="108">
        <f t="shared" si="25"/>
        <v>43</v>
      </c>
      <c r="E564" s="109">
        <f t="shared" si="26"/>
        <v>12.5</v>
      </c>
      <c r="F564" s="116">
        <f t="shared" si="24"/>
        <v>731</v>
      </c>
    </row>
    <row r="565" spans="1:6" s="11" customFormat="1" ht="14.4">
      <c r="A565" s="114" t="s">
        <v>420</v>
      </c>
      <c r="B565" s="117">
        <f>SUM(B566,B567,B568,B569,B570,B571)</f>
        <v>0</v>
      </c>
      <c r="C565" s="172">
        <f>SUM(C566,C567,C568,C569,C570,C571)</f>
        <v>25</v>
      </c>
      <c r="D565" s="108">
        <f t="shared" si="25"/>
        <v>25</v>
      </c>
      <c r="E565" s="109" t="str">
        <f t="shared" si="26"/>
        <v/>
      </c>
      <c r="F565" s="116">
        <f t="shared" si="24"/>
        <v>25</v>
      </c>
    </row>
    <row r="566" spans="1:6" s="11" customFormat="1" ht="14.4">
      <c r="A566" s="114" t="s">
        <v>421</v>
      </c>
      <c r="B566" s="118"/>
      <c r="C566" s="173">
        <v>20</v>
      </c>
      <c r="D566" s="108">
        <f t="shared" si="25"/>
        <v>20</v>
      </c>
      <c r="E566" s="109" t="str">
        <f t="shared" si="26"/>
        <v/>
      </c>
      <c r="F566" s="116">
        <f t="shared" si="24"/>
        <v>20</v>
      </c>
    </row>
    <row r="567" spans="1:6" s="11" customFormat="1" ht="14.4">
      <c r="A567" s="114" t="s">
        <v>422</v>
      </c>
      <c r="B567" s="118">
        <v>0</v>
      </c>
      <c r="C567" s="173"/>
      <c r="D567" s="108">
        <f t="shared" si="25"/>
        <v>0</v>
      </c>
      <c r="E567" s="109" t="str">
        <f t="shared" si="26"/>
        <v/>
      </c>
      <c r="F567" s="116">
        <f t="shared" si="24"/>
        <v>0</v>
      </c>
    </row>
    <row r="568" spans="1:6" s="11" customFormat="1" ht="14.4">
      <c r="A568" s="114" t="s">
        <v>423</v>
      </c>
      <c r="B568" s="118">
        <v>0</v>
      </c>
      <c r="C568" s="173"/>
      <c r="D568" s="108">
        <f t="shared" si="25"/>
        <v>0</v>
      </c>
      <c r="E568" s="109" t="str">
        <f t="shared" si="26"/>
        <v/>
      </c>
      <c r="F568" s="116">
        <f t="shared" si="24"/>
        <v>0</v>
      </c>
    </row>
    <row r="569" spans="1:6" s="11" customFormat="1" ht="14.4">
      <c r="A569" s="114" t="s">
        <v>424</v>
      </c>
      <c r="B569" s="118">
        <v>0</v>
      </c>
      <c r="C569" s="173"/>
      <c r="D569" s="108">
        <f t="shared" si="25"/>
        <v>0</v>
      </c>
      <c r="E569" s="109" t="str">
        <f t="shared" si="26"/>
        <v/>
      </c>
      <c r="F569" s="116">
        <f t="shared" si="24"/>
        <v>0</v>
      </c>
    </row>
    <row r="570" spans="1:6" s="11" customFormat="1" ht="14.4">
      <c r="A570" s="114" t="s">
        <v>181</v>
      </c>
      <c r="B570" s="118">
        <v>0</v>
      </c>
      <c r="C570" s="173"/>
      <c r="D570" s="108">
        <f t="shared" si="25"/>
        <v>0</v>
      </c>
      <c r="E570" s="109" t="str">
        <f t="shared" si="26"/>
        <v/>
      </c>
      <c r="F570" s="116">
        <f t="shared" si="24"/>
        <v>0</v>
      </c>
    </row>
    <row r="571" spans="1:6" s="11" customFormat="1" ht="14.4">
      <c r="A571" s="114" t="s">
        <v>425</v>
      </c>
      <c r="B571" s="118"/>
      <c r="C571" s="173">
        <v>5</v>
      </c>
      <c r="D571" s="108">
        <f t="shared" si="25"/>
        <v>5</v>
      </c>
      <c r="E571" s="109" t="str">
        <f t="shared" si="26"/>
        <v/>
      </c>
      <c r="F571" s="116">
        <f t="shared" si="24"/>
        <v>5</v>
      </c>
    </row>
    <row r="572" spans="1:6" s="11" customFormat="1" ht="14.4">
      <c r="A572" s="114" t="s">
        <v>426</v>
      </c>
      <c r="B572" s="117">
        <f>SUM(B573,B574,B575,B576,B577,B578,B579)</f>
        <v>368</v>
      </c>
      <c r="C572" s="172">
        <f>SUM(C573,C574,C575,C576,C577,C578,C579)</f>
        <v>698</v>
      </c>
      <c r="D572" s="108">
        <f t="shared" si="25"/>
        <v>330</v>
      </c>
      <c r="E572" s="109">
        <f t="shared" si="26"/>
        <v>89.673913043478265</v>
      </c>
      <c r="F572" s="116">
        <f t="shared" si="24"/>
        <v>1066</v>
      </c>
    </row>
    <row r="573" spans="1:6" s="11" customFormat="1" ht="14.4">
      <c r="A573" s="114" t="s">
        <v>427</v>
      </c>
      <c r="B573" s="118">
        <v>18</v>
      </c>
      <c r="C573" s="173">
        <v>0</v>
      </c>
      <c r="D573" s="108">
        <f t="shared" si="25"/>
        <v>-18</v>
      </c>
      <c r="E573" s="109">
        <f t="shared" si="26"/>
        <v>-100</v>
      </c>
      <c r="F573" s="116">
        <f t="shared" si="24"/>
        <v>18</v>
      </c>
    </row>
    <row r="574" spans="1:6" s="11" customFormat="1" ht="14.4">
      <c r="A574" s="114" t="s">
        <v>428</v>
      </c>
      <c r="B574" s="118">
        <v>50</v>
      </c>
      <c r="C574" s="173">
        <v>45</v>
      </c>
      <c r="D574" s="108">
        <f t="shared" si="25"/>
        <v>-5</v>
      </c>
      <c r="E574" s="109">
        <f t="shared" si="26"/>
        <v>-10</v>
      </c>
      <c r="F574" s="116">
        <f t="shared" si="24"/>
        <v>95</v>
      </c>
    </row>
    <row r="575" spans="1:6" s="11" customFormat="1" ht="14.4">
      <c r="A575" s="114" t="s">
        <v>923</v>
      </c>
      <c r="B575" s="118">
        <v>0</v>
      </c>
      <c r="C575" s="173"/>
      <c r="D575" s="108">
        <f t="shared" si="25"/>
        <v>0</v>
      </c>
      <c r="E575" s="109" t="str">
        <f t="shared" si="26"/>
        <v/>
      </c>
      <c r="F575" s="116">
        <f t="shared" si="24"/>
        <v>0</v>
      </c>
    </row>
    <row r="576" spans="1:6" s="11" customFormat="1" ht="14.4">
      <c r="A576" s="114" t="s">
        <v>429</v>
      </c>
      <c r="B576" s="118">
        <v>0</v>
      </c>
      <c r="C576" s="173">
        <v>653</v>
      </c>
      <c r="D576" s="108">
        <f t="shared" si="25"/>
        <v>653</v>
      </c>
      <c r="E576" s="109" t="str">
        <f t="shared" si="26"/>
        <v/>
      </c>
      <c r="F576" s="116">
        <f t="shared" si="24"/>
        <v>653</v>
      </c>
    </row>
    <row r="577" spans="1:6" s="11" customFormat="1" ht="14.4">
      <c r="A577" s="114" t="s">
        <v>430</v>
      </c>
      <c r="B577" s="118">
        <v>0</v>
      </c>
      <c r="C577" s="173"/>
      <c r="D577" s="108">
        <f t="shared" si="25"/>
        <v>0</v>
      </c>
      <c r="E577" s="109" t="str">
        <f t="shared" si="26"/>
        <v/>
      </c>
      <c r="F577" s="116">
        <f t="shared" si="24"/>
        <v>0</v>
      </c>
    </row>
    <row r="578" spans="1:6" s="11" customFormat="1" ht="14.4">
      <c r="A578" s="114" t="s">
        <v>924</v>
      </c>
      <c r="B578" s="118">
        <v>300</v>
      </c>
      <c r="C578" s="173"/>
      <c r="D578" s="108">
        <f t="shared" si="25"/>
        <v>-300</v>
      </c>
      <c r="E578" s="109">
        <f t="shared" si="26"/>
        <v>-100</v>
      </c>
      <c r="F578" s="116">
        <f t="shared" si="24"/>
        <v>300</v>
      </c>
    </row>
    <row r="579" spans="1:6" s="11" customFormat="1" ht="14.4">
      <c r="A579" s="114" t="s">
        <v>431</v>
      </c>
      <c r="B579" s="118">
        <v>0</v>
      </c>
      <c r="C579" s="173"/>
      <c r="D579" s="108">
        <f t="shared" si="25"/>
        <v>0</v>
      </c>
      <c r="E579" s="109" t="str">
        <f t="shared" si="26"/>
        <v/>
      </c>
      <c r="F579" s="116">
        <f t="shared" si="24"/>
        <v>0</v>
      </c>
    </row>
    <row r="580" spans="1:6" s="11" customFormat="1" ht="14.4">
      <c r="A580" s="114" t="s">
        <v>432</v>
      </c>
      <c r="B580" s="117">
        <f>SUM(B581,B582,B583,B584,B585,B586,B587,B588)</f>
        <v>359</v>
      </c>
      <c r="C580" s="172">
        <f>SUM(C581,C582,C583,C584,C585,C586,C587,C588)</f>
        <v>170</v>
      </c>
      <c r="D580" s="108">
        <f t="shared" si="25"/>
        <v>-189</v>
      </c>
      <c r="E580" s="109">
        <f t="shared" si="26"/>
        <v>-52.646239554317553</v>
      </c>
      <c r="F580" s="116">
        <f t="shared" si="24"/>
        <v>529</v>
      </c>
    </row>
    <row r="581" spans="1:6" s="11" customFormat="1" ht="14.4">
      <c r="A581" s="114" t="s">
        <v>129</v>
      </c>
      <c r="B581" s="118">
        <v>30</v>
      </c>
      <c r="C581" s="173">
        <v>30</v>
      </c>
      <c r="D581" s="108">
        <f t="shared" si="25"/>
        <v>0</v>
      </c>
      <c r="E581" s="109">
        <f t="shared" si="26"/>
        <v>0</v>
      </c>
      <c r="F581" s="116">
        <f t="shared" si="24"/>
        <v>60</v>
      </c>
    </row>
    <row r="582" spans="1:6" s="11" customFormat="1" ht="14.4">
      <c r="A582" s="114" t="s">
        <v>130</v>
      </c>
      <c r="B582" s="118"/>
      <c r="C582" s="173">
        <v>0</v>
      </c>
      <c r="D582" s="108">
        <f t="shared" si="25"/>
        <v>0</v>
      </c>
      <c r="E582" s="109" t="str">
        <f t="shared" si="26"/>
        <v/>
      </c>
      <c r="F582" s="116">
        <f t="shared" ref="F582:F645" si="27">B582+C582</f>
        <v>0</v>
      </c>
    </row>
    <row r="583" spans="1:6" s="11" customFormat="1" ht="14.4">
      <c r="A583" s="114" t="s">
        <v>131</v>
      </c>
      <c r="B583" s="118">
        <v>0</v>
      </c>
      <c r="C583" s="173"/>
      <c r="D583" s="108">
        <f t="shared" ref="D583:D646" si="28">C583-B583</f>
        <v>0</v>
      </c>
      <c r="E583" s="109" t="str">
        <f t="shared" ref="E583:E646" si="29">IF(B583=0,"",D583/B583*100)</f>
        <v/>
      </c>
      <c r="F583" s="116">
        <f t="shared" si="27"/>
        <v>0</v>
      </c>
    </row>
    <row r="584" spans="1:6" s="11" customFormat="1" ht="14.4">
      <c r="A584" s="114" t="s">
        <v>433</v>
      </c>
      <c r="B584" s="118">
        <v>6</v>
      </c>
      <c r="C584" s="173">
        <v>0</v>
      </c>
      <c r="D584" s="108">
        <f t="shared" si="28"/>
        <v>-6</v>
      </c>
      <c r="E584" s="109">
        <f t="shared" si="29"/>
        <v>-100</v>
      </c>
      <c r="F584" s="116">
        <f t="shared" si="27"/>
        <v>6</v>
      </c>
    </row>
    <row r="585" spans="1:6" s="11" customFormat="1" ht="14.4">
      <c r="A585" s="114" t="s">
        <v>925</v>
      </c>
      <c r="B585" s="118">
        <v>8</v>
      </c>
      <c r="C585" s="173">
        <v>0</v>
      </c>
      <c r="D585" s="108">
        <f t="shared" si="28"/>
        <v>-8</v>
      </c>
      <c r="E585" s="109">
        <f t="shared" si="29"/>
        <v>-100</v>
      </c>
      <c r="F585" s="116">
        <f t="shared" si="27"/>
        <v>8</v>
      </c>
    </row>
    <row r="586" spans="1:6" s="11" customFormat="1" ht="14.4">
      <c r="A586" s="114" t="s">
        <v>434</v>
      </c>
      <c r="B586" s="118">
        <v>0</v>
      </c>
      <c r="C586" s="173"/>
      <c r="D586" s="108">
        <f t="shared" si="28"/>
        <v>0</v>
      </c>
      <c r="E586" s="109" t="str">
        <f t="shared" si="29"/>
        <v/>
      </c>
      <c r="F586" s="116">
        <f t="shared" si="27"/>
        <v>0</v>
      </c>
    </row>
    <row r="587" spans="1:6" s="11" customFormat="1" ht="14.4">
      <c r="A587" s="114" t="s">
        <v>435</v>
      </c>
      <c r="B587" s="118">
        <v>282</v>
      </c>
      <c r="C587" s="173">
        <v>140</v>
      </c>
      <c r="D587" s="108">
        <f t="shared" si="28"/>
        <v>-142</v>
      </c>
      <c r="E587" s="109">
        <f t="shared" si="29"/>
        <v>-50.354609929078009</v>
      </c>
      <c r="F587" s="116">
        <f t="shared" si="27"/>
        <v>422</v>
      </c>
    </row>
    <row r="588" spans="1:6" s="11" customFormat="1" ht="14.4">
      <c r="A588" s="114" t="s">
        <v>436</v>
      </c>
      <c r="B588" s="118">
        <v>33</v>
      </c>
      <c r="C588" s="173"/>
      <c r="D588" s="108">
        <f t="shared" si="28"/>
        <v>-33</v>
      </c>
      <c r="E588" s="109">
        <f t="shared" si="29"/>
        <v>-100</v>
      </c>
      <c r="F588" s="116">
        <f t="shared" si="27"/>
        <v>33</v>
      </c>
    </row>
    <row r="589" spans="1:6" s="11" customFormat="1" ht="14.4">
      <c r="A589" s="114" t="s">
        <v>926</v>
      </c>
      <c r="B589" s="117">
        <f>SUM(B590,B591,B592,B593)</f>
        <v>0</v>
      </c>
      <c r="C589" s="172">
        <f>SUM(C590,C591,C592,C593)</f>
        <v>0</v>
      </c>
      <c r="D589" s="108">
        <f t="shared" si="28"/>
        <v>0</v>
      </c>
      <c r="E589" s="109" t="str">
        <f t="shared" si="29"/>
        <v/>
      </c>
      <c r="F589" s="116">
        <f t="shared" si="27"/>
        <v>0</v>
      </c>
    </row>
    <row r="590" spans="1:6" s="11" customFormat="1" ht="14.4">
      <c r="A590" s="114" t="s">
        <v>129</v>
      </c>
      <c r="B590" s="118">
        <v>0</v>
      </c>
      <c r="C590" s="173"/>
      <c r="D590" s="108">
        <f t="shared" si="28"/>
        <v>0</v>
      </c>
      <c r="E590" s="109" t="str">
        <f t="shared" si="29"/>
        <v/>
      </c>
      <c r="F590" s="116">
        <f t="shared" si="27"/>
        <v>0</v>
      </c>
    </row>
    <row r="591" spans="1:6" s="11" customFormat="1" ht="14.4">
      <c r="A591" s="114" t="s">
        <v>130</v>
      </c>
      <c r="B591" s="118">
        <v>0</v>
      </c>
      <c r="C591" s="173"/>
      <c r="D591" s="108">
        <f t="shared" si="28"/>
        <v>0</v>
      </c>
      <c r="E591" s="109" t="str">
        <f t="shared" si="29"/>
        <v/>
      </c>
      <c r="F591" s="116">
        <f t="shared" si="27"/>
        <v>0</v>
      </c>
    </row>
    <row r="592" spans="1:6" s="11" customFormat="1" ht="14.4">
      <c r="A592" s="114" t="s">
        <v>131</v>
      </c>
      <c r="B592" s="118">
        <v>0</v>
      </c>
      <c r="C592" s="173"/>
      <c r="D592" s="108">
        <f t="shared" si="28"/>
        <v>0</v>
      </c>
      <c r="E592" s="109" t="str">
        <f t="shared" si="29"/>
        <v/>
      </c>
      <c r="F592" s="116">
        <f t="shared" si="27"/>
        <v>0</v>
      </c>
    </row>
    <row r="593" spans="1:6" s="11" customFormat="1" ht="14.4">
      <c r="A593" s="114" t="s">
        <v>927</v>
      </c>
      <c r="B593" s="118">
        <v>0</v>
      </c>
      <c r="C593" s="173"/>
      <c r="D593" s="108">
        <f t="shared" si="28"/>
        <v>0</v>
      </c>
      <c r="E593" s="109" t="str">
        <f t="shared" si="29"/>
        <v/>
      </c>
      <c r="F593" s="116">
        <f t="shared" si="27"/>
        <v>0</v>
      </c>
    </row>
    <row r="594" spans="1:6" s="11" customFormat="1" ht="14.4">
      <c r="A594" s="114" t="s">
        <v>438</v>
      </c>
      <c r="B594" s="117">
        <f>SUM(B595,B596)</f>
        <v>2630</v>
      </c>
      <c r="C594" s="172">
        <f>SUM(C595,C596)</f>
        <v>1191</v>
      </c>
      <c r="D594" s="108">
        <f t="shared" si="28"/>
        <v>-1439</v>
      </c>
      <c r="E594" s="109">
        <f t="shared" si="29"/>
        <v>-54.714828897338407</v>
      </c>
      <c r="F594" s="116">
        <f t="shared" si="27"/>
        <v>3821</v>
      </c>
    </row>
    <row r="595" spans="1:6" s="11" customFormat="1" ht="14.4">
      <c r="A595" s="114" t="s">
        <v>439</v>
      </c>
      <c r="B595" s="118">
        <v>0</v>
      </c>
      <c r="C595" s="173"/>
      <c r="D595" s="108">
        <f t="shared" si="28"/>
        <v>0</v>
      </c>
      <c r="E595" s="109" t="str">
        <f t="shared" si="29"/>
        <v/>
      </c>
      <c r="F595" s="116">
        <f t="shared" si="27"/>
        <v>0</v>
      </c>
    </row>
    <row r="596" spans="1:6" s="11" customFormat="1" ht="14.4">
      <c r="A596" s="114" t="s">
        <v>440</v>
      </c>
      <c r="B596" s="118">
        <v>2630</v>
      </c>
      <c r="C596" s="173">
        <v>1191</v>
      </c>
      <c r="D596" s="108">
        <f t="shared" si="28"/>
        <v>-1439</v>
      </c>
      <c r="E596" s="109">
        <f t="shared" si="29"/>
        <v>-54.714828897338407</v>
      </c>
      <c r="F596" s="116">
        <f t="shared" si="27"/>
        <v>3821</v>
      </c>
    </row>
    <row r="597" spans="1:6" s="11" customFormat="1" ht="14.4">
      <c r="A597" s="114" t="s">
        <v>441</v>
      </c>
      <c r="B597" s="117">
        <f>SUM(B598,B599)</f>
        <v>0</v>
      </c>
      <c r="C597" s="172">
        <f>SUM(C598,C599)</f>
        <v>0</v>
      </c>
      <c r="D597" s="108">
        <f t="shared" si="28"/>
        <v>0</v>
      </c>
      <c r="E597" s="109" t="str">
        <f t="shared" si="29"/>
        <v/>
      </c>
      <c r="F597" s="116">
        <f t="shared" si="27"/>
        <v>0</v>
      </c>
    </row>
    <row r="598" spans="1:6" s="11" customFormat="1" ht="14.4">
      <c r="A598" s="114" t="s">
        <v>442</v>
      </c>
      <c r="B598" s="118"/>
      <c r="C598" s="173">
        <v>0</v>
      </c>
      <c r="D598" s="108">
        <f t="shared" si="28"/>
        <v>0</v>
      </c>
      <c r="E598" s="109" t="str">
        <f t="shared" si="29"/>
        <v/>
      </c>
      <c r="F598" s="116">
        <f t="shared" si="27"/>
        <v>0</v>
      </c>
    </row>
    <row r="599" spans="1:6" s="11" customFormat="1" ht="14.4">
      <c r="A599" s="114" t="s">
        <v>443</v>
      </c>
      <c r="B599" s="118">
        <v>0</v>
      </c>
      <c r="C599" s="173"/>
      <c r="D599" s="108">
        <f t="shared" si="28"/>
        <v>0</v>
      </c>
      <c r="E599" s="109" t="str">
        <f t="shared" si="29"/>
        <v/>
      </c>
      <c r="F599" s="116">
        <f t="shared" si="27"/>
        <v>0</v>
      </c>
    </row>
    <row r="600" spans="1:6" s="11" customFormat="1" ht="14.4">
      <c r="A600" s="114" t="s">
        <v>444</v>
      </c>
      <c r="B600" s="117">
        <f>SUM(B601,B602)</f>
        <v>146</v>
      </c>
      <c r="C600" s="172">
        <f>SUM(C601,C602)</f>
        <v>0</v>
      </c>
      <c r="D600" s="108">
        <f t="shared" si="28"/>
        <v>-146</v>
      </c>
      <c r="E600" s="109">
        <f t="shared" si="29"/>
        <v>-100</v>
      </c>
      <c r="F600" s="116">
        <f t="shared" si="27"/>
        <v>146</v>
      </c>
    </row>
    <row r="601" spans="1:6" s="11" customFormat="1" ht="14.4">
      <c r="A601" s="114" t="s">
        <v>445</v>
      </c>
      <c r="B601" s="118">
        <v>0</v>
      </c>
      <c r="C601" s="173"/>
      <c r="D601" s="108">
        <f t="shared" si="28"/>
        <v>0</v>
      </c>
      <c r="E601" s="109" t="str">
        <f t="shared" si="29"/>
        <v/>
      </c>
      <c r="F601" s="116">
        <f t="shared" si="27"/>
        <v>0</v>
      </c>
    </row>
    <row r="602" spans="1:6" s="11" customFormat="1" ht="14.4">
      <c r="A602" s="114" t="s">
        <v>446</v>
      </c>
      <c r="B602" s="118">
        <v>146</v>
      </c>
      <c r="C602" s="173"/>
      <c r="D602" s="108">
        <f t="shared" si="28"/>
        <v>-146</v>
      </c>
      <c r="E602" s="109">
        <f t="shared" si="29"/>
        <v>-100</v>
      </c>
      <c r="F602" s="116">
        <f t="shared" si="27"/>
        <v>146</v>
      </c>
    </row>
    <row r="603" spans="1:6" s="11" customFormat="1" ht="14.4">
      <c r="A603" s="114" t="s">
        <v>447</v>
      </c>
      <c r="B603" s="117">
        <f>SUM(B604,B605)</f>
        <v>0</v>
      </c>
      <c r="C603" s="172">
        <f>SUM(C604,C605)</f>
        <v>0</v>
      </c>
      <c r="D603" s="108">
        <f t="shared" si="28"/>
        <v>0</v>
      </c>
      <c r="E603" s="109" t="str">
        <f t="shared" si="29"/>
        <v/>
      </c>
      <c r="F603" s="116">
        <f t="shared" si="27"/>
        <v>0</v>
      </c>
    </row>
    <row r="604" spans="1:6" s="11" customFormat="1" ht="14.4">
      <c r="A604" s="114" t="s">
        <v>928</v>
      </c>
      <c r="B604" s="118">
        <v>0</v>
      </c>
      <c r="C604" s="173"/>
      <c r="D604" s="108">
        <f t="shared" si="28"/>
        <v>0</v>
      </c>
      <c r="E604" s="109" t="str">
        <f t="shared" si="29"/>
        <v/>
      </c>
      <c r="F604" s="116">
        <f t="shared" si="27"/>
        <v>0</v>
      </c>
    </row>
    <row r="605" spans="1:6" s="11" customFormat="1" ht="14.4">
      <c r="A605" s="114" t="s">
        <v>448</v>
      </c>
      <c r="B605" s="118">
        <v>0</v>
      </c>
      <c r="C605" s="173"/>
      <c r="D605" s="108">
        <f t="shared" si="28"/>
        <v>0</v>
      </c>
      <c r="E605" s="109" t="str">
        <f t="shared" si="29"/>
        <v/>
      </c>
      <c r="F605" s="116">
        <f t="shared" si="27"/>
        <v>0</v>
      </c>
    </row>
    <row r="606" spans="1:6" s="11" customFormat="1" ht="14.4">
      <c r="A606" s="114" t="s">
        <v>449</v>
      </c>
      <c r="B606" s="117">
        <f>SUM(B607,B608)</f>
        <v>7</v>
      </c>
      <c r="C606" s="172">
        <f>SUM(C607,C608)</f>
        <v>0</v>
      </c>
      <c r="D606" s="108">
        <f t="shared" si="28"/>
        <v>-7</v>
      </c>
      <c r="E606" s="109">
        <f t="shared" si="29"/>
        <v>-100</v>
      </c>
      <c r="F606" s="116">
        <f t="shared" si="27"/>
        <v>7</v>
      </c>
    </row>
    <row r="607" spans="1:6" s="11" customFormat="1" ht="14.4">
      <c r="A607" s="114" t="s">
        <v>450</v>
      </c>
      <c r="B607" s="118">
        <v>7</v>
      </c>
      <c r="C607" s="173">
        <v>0</v>
      </c>
      <c r="D607" s="108">
        <f t="shared" si="28"/>
        <v>-7</v>
      </c>
      <c r="E607" s="109">
        <f t="shared" si="29"/>
        <v>-100</v>
      </c>
      <c r="F607" s="116">
        <f t="shared" si="27"/>
        <v>7</v>
      </c>
    </row>
    <row r="608" spans="1:6" s="11" customFormat="1" ht="14.4">
      <c r="A608" s="114" t="s">
        <v>451</v>
      </c>
      <c r="B608" s="118">
        <v>0</v>
      </c>
      <c r="C608" s="173"/>
      <c r="D608" s="108">
        <f t="shared" si="28"/>
        <v>0</v>
      </c>
      <c r="E608" s="109" t="str">
        <f t="shared" si="29"/>
        <v/>
      </c>
      <c r="F608" s="116">
        <f t="shared" si="27"/>
        <v>0</v>
      </c>
    </row>
    <row r="609" spans="1:6" s="11" customFormat="1" ht="14.4">
      <c r="A609" s="114" t="s">
        <v>452</v>
      </c>
      <c r="B609" s="117">
        <f>SUM(B610,B611,B612)</f>
        <v>2230</v>
      </c>
      <c r="C609" s="172">
        <f>SUM(C610,C611,C612)</f>
        <v>1558</v>
      </c>
      <c r="D609" s="108">
        <f t="shared" si="28"/>
        <v>-672</v>
      </c>
      <c r="E609" s="109">
        <f t="shared" si="29"/>
        <v>-30.134529147982065</v>
      </c>
      <c r="F609" s="116">
        <f t="shared" si="27"/>
        <v>3788</v>
      </c>
    </row>
    <row r="610" spans="1:6" s="11" customFormat="1" ht="14.4">
      <c r="A610" s="114" t="s">
        <v>453</v>
      </c>
      <c r="B610" s="118">
        <v>442</v>
      </c>
      <c r="C610" s="173">
        <v>600</v>
      </c>
      <c r="D610" s="108">
        <f t="shared" si="28"/>
        <v>158</v>
      </c>
      <c r="E610" s="109">
        <f t="shared" si="29"/>
        <v>35.74660633484163</v>
      </c>
      <c r="F610" s="116">
        <f t="shared" si="27"/>
        <v>1042</v>
      </c>
    </row>
    <row r="611" spans="1:6" s="11" customFormat="1" ht="14.4">
      <c r="A611" s="114" t="s">
        <v>454</v>
      </c>
      <c r="B611" s="118">
        <v>1788</v>
      </c>
      <c r="C611" s="173">
        <v>958</v>
      </c>
      <c r="D611" s="108">
        <f t="shared" si="28"/>
        <v>-830</v>
      </c>
      <c r="E611" s="109">
        <f t="shared" si="29"/>
        <v>-46.420581655480987</v>
      </c>
      <c r="F611" s="116">
        <f t="shared" si="27"/>
        <v>2746</v>
      </c>
    </row>
    <row r="612" spans="1:6" s="11" customFormat="1" ht="14.4">
      <c r="A612" s="114" t="s">
        <v>455</v>
      </c>
      <c r="B612" s="118">
        <v>0</v>
      </c>
      <c r="C612" s="173"/>
      <c r="D612" s="108">
        <f t="shared" si="28"/>
        <v>0</v>
      </c>
      <c r="E612" s="109" t="str">
        <f t="shared" si="29"/>
        <v/>
      </c>
      <c r="F612" s="116">
        <f t="shared" si="27"/>
        <v>0</v>
      </c>
    </row>
    <row r="613" spans="1:6" s="11" customFormat="1" ht="14.4">
      <c r="A613" s="114" t="s">
        <v>456</v>
      </c>
      <c r="B613" s="117">
        <f>SUM(B614,B615,B616)</f>
        <v>0</v>
      </c>
      <c r="C613" s="172">
        <f>SUM(C614,C615,C616)</f>
        <v>0</v>
      </c>
      <c r="D613" s="108">
        <f t="shared" si="28"/>
        <v>0</v>
      </c>
      <c r="E613" s="109" t="str">
        <f t="shared" si="29"/>
        <v/>
      </c>
      <c r="F613" s="116">
        <f t="shared" si="27"/>
        <v>0</v>
      </c>
    </row>
    <row r="614" spans="1:6" s="11" customFormat="1" ht="14.4">
      <c r="A614" s="114" t="s">
        <v>457</v>
      </c>
      <c r="B614" s="118">
        <v>0</v>
      </c>
      <c r="C614" s="173"/>
      <c r="D614" s="108">
        <f t="shared" si="28"/>
        <v>0</v>
      </c>
      <c r="E614" s="109" t="str">
        <f t="shared" si="29"/>
        <v/>
      </c>
      <c r="F614" s="116">
        <f t="shared" si="27"/>
        <v>0</v>
      </c>
    </row>
    <row r="615" spans="1:6" s="11" customFormat="1" ht="14.4">
      <c r="A615" s="114" t="s">
        <v>458</v>
      </c>
      <c r="B615" s="118">
        <v>0</v>
      </c>
      <c r="C615" s="173"/>
      <c r="D615" s="108">
        <f t="shared" si="28"/>
        <v>0</v>
      </c>
      <c r="E615" s="109" t="str">
        <f t="shared" si="29"/>
        <v/>
      </c>
      <c r="F615" s="116">
        <f t="shared" si="27"/>
        <v>0</v>
      </c>
    </row>
    <row r="616" spans="1:6" s="11" customFormat="1" ht="14.4">
      <c r="A616" s="114" t="s">
        <v>459</v>
      </c>
      <c r="B616" s="118">
        <v>0</v>
      </c>
      <c r="C616" s="173"/>
      <c r="D616" s="108">
        <f t="shared" si="28"/>
        <v>0</v>
      </c>
      <c r="E616" s="109" t="str">
        <f t="shared" si="29"/>
        <v/>
      </c>
      <c r="F616" s="116">
        <f t="shared" si="27"/>
        <v>0</v>
      </c>
    </row>
    <row r="617" spans="1:6" s="11" customFormat="1" ht="14.4">
      <c r="A617" s="114" t="s">
        <v>929</v>
      </c>
      <c r="B617" s="117">
        <f>SUM(B618,B619,B620,B621,B622,B623,B624)</f>
        <v>147</v>
      </c>
      <c r="C617" s="172">
        <f>SUM(C618,C619,C620,C621,C622,C623,C624,C628)</f>
        <v>139</v>
      </c>
      <c r="D617" s="108">
        <f t="shared" si="28"/>
        <v>-8</v>
      </c>
      <c r="E617" s="109">
        <f t="shared" si="29"/>
        <v>-5.4421768707482991</v>
      </c>
      <c r="F617" s="116">
        <f t="shared" si="27"/>
        <v>286</v>
      </c>
    </row>
    <row r="618" spans="1:6" s="11" customFormat="1" ht="14.4">
      <c r="A618" s="114" t="s">
        <v>129</v>
      </c>
      <c r="B618" s="118">
        <v>65</v>
      </c>
      <c r="C618" s="173">
        <v>65</v>
      </c>
      <c r="D618" s="108">
        <f t="shared" si="28"/>
        <v>0</v>
      </c>
      <c r="E618" s="109">
        <f t="shared" si="29"/>
        <v>0</v>
      </c>
      <c r="F618" s="116">
        <f t="shared" si="27"/>
        <v>130</v>
      </c>
    </row>
    <row r="619" spans="1:6" s="11" customFormat="1" ht="14.4">
      <c r="A619" s="114" t="s">
        <v>130</v>
      </c>
      <c r="B619" s="118">
        <v>26</v>
      </c>
      <c r="C619" s="173">
        <v>18</v>
      </c>
      <c r="D619" s="108">
        <f t="shared" si="28"/>
        <v>-8</v>
      </c>
      <c r="E619" s="109">
        <f t="shared" si="29"/>
        <v>-30.76923076923077</v>
      </c>
      <c r="F619" s="116">
        <f t="shared" si="27"/>
        <v>44</v>
      </c>
    </row>
    <row r="620" spans="1:6" s="11" customFormat="1" ht="14.4">
      <c r="A620" s="114" t="s">
        <v>131</v>
      </c>
      <c r="B620" s="118">
        <v>0</v>
      </c>
      <c r="C620" s="173"/>
      <c r="D620" s="108">
        <f t="shared" si="28"/>
        <v>0</v>
      </c>
      <c r="E620" s="109" t="str">
        <f t="shared" si="29"/>
        <v/>
      </c>
      <c r="F620" s="116">
        <f t="shared" si="27"/>
        <v>0</v>
      </c>
    </row>
    <row r="621" spans="1:6" s="11" customFormat="1" ht="14.4">
      <c r="A621" s="114" t="s">
        <v>390</v>
      </c>
      <c r="B621" s="118">
        <v>0</v>
      </c>
      <c r="C621" s="173"/>
      <c r="D621" s="108">
        <f t="shared" si="28"/>
        <v>0</v>
      </c>
      <c r="E621" s="109" t="str">
        <f t="shared" si="29"/>
        <v/>
      </c>
      <c r="F621" s="116">
        <f t="shared" si="27"/>
        <v>0</v>
      </c>
    </row>
    <row r="622" spans="1:6" s="11" customFormat="1" ht="14.4">
      <c r="A622" s="114" t="s">
        <v>930</v>
      </c>
      <c r="B622" s="118">
        <v>0</v>
      </c>
      <c r="C622" s="173"/>
      <c r="D622" s="108">
        <f t="shared" si="28"/>
        <v>0</v>
      </c>
      <c r="E622" s="109" t="str">
        <f t="shared" si="29"/>
        <v/>
      </c>
      <c r="F622" s="116">
        <f t="shared" si="27"/>
        <v>0</v>
      </c>
    </row>
    <row r="623" spans="1:6" s="11" customFormat="1" ht="14.4">
      <c r="A623" s="114" t="s">
        <v>138</v>
      </c>
      <c r="B623" s="118">
        <v>56</v>
      </c>
      <c r="C623" s="173">
        <v>55</v>
      </c>
      <c r="D623" s="108">
        <f t="shared" si="28"/>
        <v>-1</v>
      </c>
      <c r="E623" s="109">
        <f t="shared" si="29"/>
        <v>-1.7857142857142856</v>
      </c>
      <c r="F623" s="116">
        <f t="shared" si="27"/>
        <v>111</v>
      </c>
    </row>
    <row r="624" spans="1:6" s="11" customFormat="1" ht="14.4">
      <c r="A624" s="114" t="s">
        <v>931</v>
      </c>
      <c r="B624" s="118">
        <v>0</v>
      </c>
      <c r="C624" s="173">
        <v>1</v>
      </c>
      <c r="D624" s="108">
        <f t="shared" si="28"/>
        <v>1</v>
      </c>
      <c r="E624" s="109" t="str">
        <f t="shared" si="29"/>
        <v/>
      </c>
      <c r="F624" s="116">
        <f t="shared" si="27"/>
        <v>1</v>
      </c>
    </row>
    <row r="625" spans="1:6" s="11" customFormat="1" ht="14.4">
      <c r="A625" s="114" t="s">
        <v>932</v>
      </c>
      <c r="B625" s="117">
        <f>SUM(B626,B627)</f>
        <v>0</v>
      </c>
      <c r="C625" s="172">
        <f>SUM(C626,C627)</f>
        <v>0</v>
      </c>
      <c r="D625" s="108">
        <f t="shared" si="28"/>
        <v>0</v>
      </c>
      <c r="E625" s="109" t="str">
        <f t="shared" si="29"/>
        <v/>
      </c>
      <c r="F625" s="116">
        <f t="shared" si="27"/>
        <v>0</v>
      </c>
    </row>
    <row r="626" spans="1:6" s="11" customFormat="1" ht="14.4">
      <c r="A626" s="114" t="s">
        <v>933</v>
      </c>
      <c r="B626" s="118">
        <v>0</v>
      </c>
      <c r="C626" s="173"/>
      <c r="D626" s="108">
        <f t="shared" si="28"/>
        <v>0</v>
      </c>
      <c r="E626" s="109" t="str">
        <f t="shared" si="29"/>
        <v/>
      </c>
      <c r="F626" s="116">
        <f t="shared" si="27"/>
        <v>0</v>
      </c>
    </row>
    <row r="627" spans="1:6" s="11" customFormat="1" ht="14.4">
      <c r="A627" s="114" t="s">
        <v>934</v>
      </c>
      <c r="B627" s="118">
        <v>0</v>
      </c>
      <c r="C627" s="173"/>
      <c r="D627" s="108">
        <f t="shared" si="28"/>
        <v>0</v>
      </c>
      <c r="E627" s="109" t="str">
        <f t="shared" si="29"/>
        <v/>
      </c>
      <c r="F627" s="116">
        <f t="shared" si="27"/>
        <v>0</v>
      </c>
    </row>
    <row r="628" spans="1:6" s="11" customFormat="1" ht="14.4">
      <c r="A628" s="114" t="s">
        <v>935</v>
      </c>
      <c r="B628" s="118">
        <v>9</v>
      </c>
      <c r="C628" s="173"/>
      <c r="D628" s="108">
        <f t="shared" si="28"/>
        <v>-9</v>
      </c>
      <c r="E628" s="109">
        <f t="shared" si="29"/>
        <v>-100</v>
      </c>
      <c r="F628" s="116">
        <f t="shared" si="27"/>
        <v>9</v>
      </c>
    </row>
    <row r="629" spans="1:6" s="11" customFormat="1" ht="14.4">
      <c r="A629" s="114" t="s">
        <v>936</v>
      </c>
      <c r="B629" s="117">
        <f>SUM(B630,B635,B650,B654,B666,B669,B673,B678,B682,B686,B689,B698,B699)</f>
        <v>4517</v>
      </c>
      <c r="C629" s="172">
        <f>SUM(C630,C635,C650,C654,C666,C669,C673,C678,C682,C686,C689,C698,C699)</f>
        <v>5248</v>
      </c>
      <c r="D629" s="108">
        <f t="shared" si="28"/>
        <v>731</v>
      </c>
      <c r="E629" s="109">
        <f t="shared" si="29"/>
        <v>16.18330750498118</v>
      </c>
      <c r="F629" s="116">
        <f t="shared" si="27"/>
        <v>9765</v>
      </c>
    </row>
    <row r="630" spans="1:6" s="11" customFormat="1" ht="14.4">
      <c r="A630" s="114" t="s">
        <v>937</v>
      </c>
      <c r="B630" s="117">
        <f>SUM(B631,B632,B633,B634)</f>
        <v>662</v>
      </c>
      <c r="C630" s="174">
        <f>SUM(C631,C632,C633,C634)</f>
        <v>591</v>
      </c>
      <c r="D630" s="108">
        <f t="shared" si="28"/>
        <v>-71</v>
      </c>
      <c r="E630" s="109">
        <f t="shared" si="29"/>
        <v>-10.725075528700906</v>
      </c>
      <c r="F630" s="116">
        <f t="shared" si="27"/>
        <v>1253</v>
      </c>
    </row>
    <row r="631" spans="1:6" s="11" customFormat="1" ht="14.4">
      <c r="A631" s="114" t="s">
        <v>129</v>
      </c>
      <c r="B631" s="118">
        <v>121</v>
      </c>
      <c r="C631" s="173">
        <v>104</v>
      </c>
      <c r="D631" s="108">
        <f t="shared" si="28"/>
        <v>-17</v>
      </c>
      <c r="E631" s="109">
        <f t="shared" si="29"/>
        <v>-14.049586776859504</v>
      </c>
      <c r="F631" s="116">
        <f t="shared" si="27"/>
        <v>225</v>
      </c>
    </row>
    <row r="632" spans="1:6" s="11" customFormat="1" ht="14.4">
      <c r="A632" s="114" t="s">
        <v>130</v>
      </c>
      <c r="B632" s="118">
        <v>541</v>
      </c>
      <c r="C632" s="173">
        <v>487</v>
      </c>
      <c r="D632" s="108">
        <f t="shared" si="28"/>
        <v>-54</v>
      </c>
      <c r="E632" s="109">
        <f t="shared" si="29"/>
        <v>-9.9815157116451019</v>
      </c>
      <c r="F632" s="116">
        <f t="shared" si="27"/>
        <v>1028</v>
      </c>
    </row>
    <row r="633" spans="1:6" s="11" customFormat="1" ht="14.4">
      <c r="A633" s="114" t="s">
        <v>131</v>
      </c>
      <c r="B633" s="118">
        <v>0</v>
      </c>
      <c r="C633" s="173"/>
      <c r="D633" s="108">
        <f t="shared" si="28"/>
        <v>0</v>
      </c>
      <c r="E633" s="109" t="str">
        <f t="shared" si="29"/>
        <v/>
      </c>
      <c r="F633" s="116">
        <f t="shared" si="27"/>
        <v>0</v>
      </c>
    </row>
    <row r="634" spans="1:6" s="11" customFormat="1" ht="14.4">
      <c r="A634" s="114" t="s">
        <v>938</v>
      </c>
      <c r="B634" s="118">
        <v>0</v>
      </c>
      <c r="C634" s="173"/>
      <c r="D634" s="108">
        <f t="shared" si="28"/>
        <v>0</v>
      </c>
      <c r="E634" s="109" t="str">
        <f t="shared" si="29"/>
        <v/>
      </c>
      <c r="F634" s="116">
        <f t="shared" si="27"/>
        <v>0</v>
      </c>
    </row>
    <row r="635" spans="1:6" s="11" customFormat="1" ht="14.4">
      <c r="A635" s="114" t="s">
        <v>460</v>
      </c>
      <c r="B635" s="117">
        <f>SUM(B636,B637,B638,B639,B640,B641,B642,B643,B644,B645,B646,B647,B648,B649)</f>
        <v>385</v>
      </c>
      <c r="C635" s="172">
        <f>SUM(C636,C637,C638,C639,C640,C641,C642,C643,C644,C645,C646,C647,C648,C649)</f>
        <v>787</v>
      </c>
      <c r="D635" s="108">
        <f t="shared" si="28"/>
        <v>402</v>
      </c>
      <c r="E635" s="109">
        <f t="shared" si="29"/>
        <v>104.41558441558441</v>
      </c>
      <c r="F635" s="116">
        <f t="shared" si="27"/>
        <v>1172</v>
      </c>
    </row>
    <row r="636" spans="1:6" s="11" customFormat="1" ht="14.4">
      <c r="A636" s="114" t="s">
        <v>461</v>
      </c>
      <c r="B636" s="118">
        <v>310</v>
      </c>
      <c r="C636" s="173">
        <v>740</v>
      </c>
      <c r="D636" s="108">
        <f t="shared" si="28"/>
        <v>430</v>
      </c>
      <c r="E636" s="109">
        <f t="shared" si="29"/>
        <v>138.70967741935485</v>
      </c>
      <c r="F636" s="116">
        <f t="shared" si="27"/>
        <v>1050</v>
      </c>
    </row>
    <row r="637" spans="1:6" s="11" customFormat="1" ht="14.4">
      <c r="A637" s="114" t="s">
        <v>939</v>
      </c>
      <c r="B637" s="118">
        <v>0</v>
      </c>
      <c r="C637" s="173"/>
      <c r="D637" s="108">
        <f t="shared" si="28"/>
        <v>0</v>
      </c>
      <c r="E637" s="109" t="str">
        <f t="shared" si="29"/>
        <v/>
      </c>
      <c r="F637" s="116">
        <f t="shared" si="27"/>
        <v>0</v>
      </c>
    </row>
    <row r="638" spans="1:6" s="11" customFormat="1" ht="14.4">
      <c r="A638" s="114" t="s">
        <v>462</v>
      </c>
      <c r="B638" s="118">
        <v>0</v>
      </c>
      <c r="C638" s="173"/>
      <c r="D638" s="108">
        <f t="shared" si="28"/>
        <v>0</v>
      </c>
      <c r="E638" s="109" t="str">
        <f t="shared" si="29"/>
        <v/>
      </c>
      <c r="F638" s="116">
        <f t="shared" si="27"/>
        <v>0</v>
      </c>
    </row>
    <row r="639" spans="1:6" s="11" customFormat="1" ht="14.4">
      <c r="A639" s="114" t="s">
        <v>463</v>
      </c>
      <c r="B639" s="118">
        <v>0</v>
      </c>
      <c r="C639" s="173"/>
      <c r="D639" s="108">
        <f t="shared" si="28"/>
        <v>0</v>
      </c>
      <c r="E639" s="109" t="str">
        <f t="shared" si="29"/>
        <v/>
      </c>
      <c r="F639" s="116">
        <f t="shared" si="27"/>
        <v>0</v>
      </c>
    </row>
    <row r="640" spans="1:6" s="11" customFormat="1" ht="14.4">
      <c r="A640" s="114" t="s">
        <v>464</v>
      </c>
      <c r="B640" s="118">
        <v>0</v>
      </c>
      <c r="C640" s="173"/>
      <c r="D640" s="108">
        <f t="shared" si="28"/>
        <v>0</v>
      </c>
      <c r="E640" s="109" t="str">
        <f t="shared" si="29"/>
        <v/>
      </c>
      <c r="F640" s="116">
        <f t="shared" si="27"/>
        <v>0</v>
      </c>
    </row>
    <row r="641" spans="1:6" s="11" customFormat="1" ht="14.4">
      <c r="A641" s="114" t="s">
        <v>940</v>
      </c>
      <c r="B641" s="118">
        <v>0</v>
      </c>
      <c r="C641" s="173"/>
      <c r="D641" s="108">
        <f t="shared" si="28"/>
        <v>0</v>
      </c>
      <c r="E641" s="109" t="str">
        <f t="shared" si="29"/>
        <v/>
      </c>
      <c r="F641" s="116">
        <f t="shared" si="27"/>
        <v>0</v>
      </c>
    </row>
    <row r="642" spans="1:6" s="11" customFormat="1" ht="14.4">
      <c r="A642" s="114" t="s">
        <v>465</v>
      </c>
      <c r="B642" s="118">
        <v>0</v>
      </c>
      <c r="C642" s="173"/>
      <c r="D642" s="108">
        <f t="shared" si="28"/>
        <v>0</v>
      </c>
      <c r="E642" s="109" t="str">
        <f t="shared" si="29"/>
        <v/>
      </c>
      <c r="F642" s="116">
        <f t="shared" si="27"/>
        <v>0</v>
      </c>
    </row>
    <row r="643" spans="1:6" s="11" customFormat="1" ht="14.4">
      <c r="A643" s="114" t="s">
        <v>466</v>
      </c>
      <c r="B643" s="118">
        <v>0</v>
      </c>
      <c r="C643" s="173"/>
      <c r="D643" s="108">
        <f t="shared" si="28"/>
        <v>0</v>
      </c>
      <c r="E643" s="109" t="str">
        <f t="shared" si="29"/>
        <v/>
      </c>
      <c r="F643" s="116">
        <f t="shared" si="27"/>
        <v>0</v>
      </c>
    </row>
    <row r="644" spans="1:6" s="11" customFormat="1" ht="14.4">
      <c r="A644" s="114" t="s">
        <v>467</v>
      </c>
      <c r="B644" s="118">
        <v>0</v>
      </c>
      <c r="C644" s="173"/>
      <c r="D644" s="108">
        <f t="shared" si="28"/>
        <v>0</v>
      </c>
      <c r="E644" s="109" t="str">
        <f t="shared" si="29"/>
        <v/>
      </c>
      <c r="F644" s="116">
        <f t="shared" si="27"/>
        <v>0</v>
      </c>
    </row>
    <row r="645" spans="1:6" s="11" customFormat="1" ht="14.4">
      <c r="A645" s="114" t="s">
        <v>468</v>
      </c>
      <c r="B645" s="118">
        <v>0</v>
      </c>
      <c r="C645" s="173"/>
      <c r="D645" s="108">
        <f t="shared" si="28"/>
        <v>0</v>
      </c>
      <c r="E645" s="109" t="str">
        <f t="shared" si="29"/>
        <v/>
      </c>
      <c r="F645" s="116">
        <f t="shared" si="27"/>
        <v>0</v>
      </c>
    </row>
    <row r="646" spans="1:6" s="11" customFormat="1" ht="14.4">
      <c r="A646" s="114" t="s">
        <v>469</v>
      </c>
      <c r="B646" s="118">
        <v>0</v>
      </c>
      <c r="C646" s="173"/>
      <c r="D646" s="108">
        <f t="shared" si="28"/>
        <v>0</v>
      </c>
      <c r="E646" s="109" t="str">
        <f t="shared" si="29"/>
        <v/>
      </c>
      <c r="F646" s="116">
        <f t="shared" ref="F646:F709" si="30">B646+C646</f>
        <v>0</v>
      </c>
    </row>
    <row r="647" spans="1:6" s="11" customFormat="1" ht="14.4">
      <c r="A647" s="114" t="s">
        <v>941</v>
      </c>
      <c r="B647" s="118">
        <v>0</v>
      </c>
      <c r="C647" s="173"/>
      <c r="D647" s="108">
        <f t="shared" ref="D647:D710" si="31">C647-B647</f>
        <v>0</v>
      </c>
      <c r="E647" s="109" t="str">
        <f t="shared" ref="E647:E710" si="32">IF(B647=0,"",D647/B647*100)</f>
        <v/>
      </c>
      <c r="F647" s="116">
        <f t="shared" si="30"/>
        <v>0</v>
      </c>
    </row>
    <row r="648" spans="1:6" s="11" customFormat="1" ht="14.4">
      <c r="A648" s="114" t="s">
        <v>942</v>
      </c>
      <c r="B648" s="118">
        <v>0</v>
      </c>
      <c r="C648" s="173"/>
      <c r="D648" s="108">
        <f t="shared" si="31"/>
        <v>0</v>
      </c>
      <c r="E648" s="109" t="str">
        <f t="shared" si="32"/>
        <v/>
      </c>
      <c r="F648" s="116">
        <f t="shared" si="30"/>
        <v>0</v>
      </c>
    </row>
    <row r="649" spans="1:6" s="11" customFormat="1" ht="14.4">
      <c r="A649" s="114" t="s">
        <v>470</v>
      </c>
      <c r="B649" s="118">
        <v>75</v>
      </c>
      <c r="C649" s="173">
        <v>47</v>
      </c>
      <c r="D649" s="108">
        <f t="shared" si="31"/>
        <v>-28</v>
      </c>
      <c r="E649" s="109">
        <f t="shared" si="32"/>
        <v>-37.333333333333336</v>
      </c>
      <c r="F649" s="116">
        <f t="shared" si="30"/>
        <v>122</v>
      </c>
    </row>
    <row r="650" spans="1:6" s="11" customFormat="1" ht="14.4">
      <c r="A650" s="114" t="s">
        <v>471</v>
      </c>
      <c r="B650" s="117">
        <f>SUM(B651,B652,B653)</f>
        <v>228</v>
      </c>
      <c r="C650" s="172">
        <f>SUM(C651,C652,C653)</f>
        <v>168</v>
      </c>
      <c r="D650" s="108">
        <f t="shared" si="31"/>
        <v>-60</v>
      </c>
      <c r="E650" s="109">
        <f t="shared" si="32"/>
        <v>-26.315789473684209</v>
      </c>
      <c r="F650" s="116">
        <f t="shared" si="30"/>
        <v>396</v>
      </c>
    </row>
    <row r="651" spans="1:6" s="11" customFormat="1" ht="14.4">
      <c r="A651" s="114" t="s">
        <v>472</v>
      </c>
      <c r="B651" s="118">
        <v>0</v>
      </c>
      <c r="C651" s="173"/>
      <c r="D651" s="108">
        <f t="shared" si="31"/>
        <v>0</v>
      </c>
      <c r="E651" s="109" t="str">
        <f t="shared" si="32"/>
        <v/>
      </c>
      <c r="F651" s="116">
        <f t="shared" si="30"/>
        <v>0</v>
      </c>
    </row>
    <row r="652" spans="1:6" s="11" customFormat="1" ht="14.4">
      <c r="A652" s="114" t="s">
        <v>473</v>
      </c>
      <c r="B652" s="118">
        <v>0</v>
      </c>
      <c r="C652" s="173"/>
      <c r="D652" s="108">
        <f t="shared" si="31"/>
        <v>0</v>
      </c>
      <c r="E652" s="109" t="str">
        <f t="shared" si="32"/>
        <v/>
      </c>
      <c r="F652" s="116">
        <f t="shared" si="30"/>
        <v>0</v>
      </c>
    </row>
    <row r="653" spans="1:6" s="11" customFormat="1" ht="14.4">
      <c r="A653" s="114" t="s">
        <v>474</v>
      </c>
      <c r="B653" s="118">
        <v>228</v>
      </c>
      <c r="C653" s="173">
        <v>168</v>
      </c>
      <c r="D653" s="108">
        <f t="shared" si="31"/>
        <v>-60</v>
      </c>
      <c r="E653" s="109">
        <f t="shared" si="32"/>
        <v>-26.315789473684209</v>
      </c>
      <c r="F653" s="116">
        <f t="shared" si="30"/>
        <v>396</v>
      </c>
    </row>
    <row r="654" spans="1:6" s="11" customFormat="1" ht="14.4">
      <c r="A654" s="114" t="s">
        <v>475</v>
      </c>
      <c r="B654" s="117">
        <f>SUM(B655,B656,B657,B658,B659,B660,B661,B662,B663,B664,B665)</f>
        <v>1101</v>
      </c>
      <c r="C654" s="172">
        <f>SUM(C655,C656,C657,C658,C659,C660,C661,C662,C663,C664,C665)</f>
        <v>1077</v>
      </c>
      <c r="D654" s="108">
        <f t="shared" si="31"/>
        <v>-24</v>
      </c>
      <c r="E654" s="109">
        <f t="shared" si="32"/>
        <v>-2.1798365122615802</v>
      </c>
      <c r="F654" s="116">
        <f t="shared" si="30"/>
        <v>2178</v>
      </c>
    </row>
    <row r="655" spans="1:6" s="11" customFormat="1" ht="14.4">
      <c r="A655" s="114" t="s">
        <v>476</v>
      </c>
      <c r="B655" s="118">
        <v>330</v>
      </c>
      <c r="C655" s="173">
        <v>350</v>
      </c>
      <c r="D655" s="108">
        <f t="shared" si="31"/>
        <v>20</v>
      </c>
      <c r="E655" s="109">
        <f t="shared" si="32"/>
        <v>6.0606060606060606</v>
      </c>
      <c r="F655" s="116">
        <f t="shared" si="30"/>
        <v>680</v>
      </c>
    </row>
    <row r="656" spans="1:6" s="11" customFormat="1" ht="14.4">
      <c r="A656" s="114" t="s">
        <v>477</v>
      </c>
      <c r="B656" s="118">
        <v>114</v>
      </c>
      <c r="C656" s="173">
        <v>104</v>
      </c>
      <c r="D656" s="108">
        <f t="shared" si="31"/>
        <v>-10</v>
      </c>
      <c r="E656" s="109">
        <f t="shared" si="32"/>
        <v>-8.7719298245614024</v>
      </c>
      <c r="F656" s="116">
        <f t="shared" si="30"/>
        <v>218</v>
      </c>
    </row>
    <row r="657" spans="1:6" s="11" customFormat="1" ht="14.4">
      <c r="A657" s="114" t="s">
        <v>478</v>
      </c>
      <c r="B657" s="118">
        <v>74</v>
      </c>
      <c r="C657" s="173"/>
      <c r="D657" s="108">
        <f t="shared" si="31"/>
        <v>-74</v>
      </c>
      <c r="E657" s="109">
        <f t="shared" si="32"/>
        <v>-100</v>
      </c>
      <c r="F657" s="116">
        <f t="shared" si="30"/>
        <v>74</v>
      </c>
    </row>
    <row r="658" spans="1:6" s="11" customFormat="1" ht="14.4">
      <c r="A658" s="114" t="s">
        <v>479</v>
      </c>
      <c r="B658" s="118">
        <v>0</v>
      </c>
      <c r="C658" s="173"/>
      <c r="D658" s="108">
        <f t="shared" si="31"/>
        <v>0</v>
      </c>
      <c r="E658" s="109" t="str">
        <f t="shared" si="32"/>
        <v/>
      </c>
      <c r="F658" s="116">
        <f t="shared" si="30"/>
        <v>0</v>
      </c>
    </row>
    <row r="659" spans="1:6" s="11" customFormat="1" ht="14.4">
      <c r="A659" s="114" t="s">
        <v>480</v>
      </c>
      <c r="B659" s="118">
        <v>0</v>
      </c>
      <c r="C659" s="173"/>
      <c r="D659" s="108">
        <f t="shared" si="31"/>
        <v>0</v>
      </c>
      <c r="E659" s="109" t="str">
        <f t="shared" si="32"/>
        <v/>
      </c>
      <c r="F659" s="116">
        <f t="shared" si="30"/>
        <v>0</v>
      </c>
    </row>
    <row r="660" spans="1:6" s="11" customFormat="1" ht="14.4">
      <c r="A660" s="114" t="s">
        <v>481</v>
      </c>
      <c r="B660" s="118">
        <v>0</v>
      </c>
      <c r="C660" s="173"/>
      <c r="D660" s="108">
        <f t="shared" si="31"/>
        <v>0</v>
      </c>
      <c r="E660" s="109" t="str">
        <f t="shared" si="32"/>
        <v/>
      </c>
      <c r="F660" s="116">
        <f t="shared" si="30"/>
        <v>0</v>
      </c>
    </row>
    <row r="661" spans="1:6" s="11" customFormat="1" ht="14.4">
      <c r="A661" s="114" t="s">
        <v>482</v>
      </c>
      <c r="B661" s="118">
        <v>0</v>
      </c>
      <c r="C661" s="173"/>
      <c r="D661" s="108">
        <f t="shared" si="31"/>
        <v>0</v>
      </c>
      <c r="E661" s="109" t="str">
        <f t="shared" si="32"/>
        <v/>
      </c>
      <c r="F661" s="116">
        <f t="shared" si="30"/>
        <v>0</v>
      </c>
    </row>
    <row r="662" spans="1:6" s="11" customFormat="1" ht="14.4">
      <c r="A662" s="114" t="s">
        <v>483</v>
      </c>
      <c r="B662" s="118">
        <v>583</v>
      </c>
      <c r="C662" s="173">
        <v>623</v>
      </c>
      <c r="D662" s="108">
        <f t="shared" si="31"/>
        <v>40</v>
      </c>
      <c r="E662" s="109">
        <f t="shared" si="32"/>
        <v>6.8610634648370503</v>
      </c>
      <c r="F662" s="116">
        <f t="shared" si="30"/>
        <v>1206</v>
      </c>
    </row>
    <row r="663" spans="1:6" s="11" customFormat="1" ht="14.4">
      <c r="A663" s="114" t="s">
        <v>943</v>
      </c>
      <c r="B663" s="118"/>
      <c r="C663" s="173">
        <v>0</v>
      </c>
      <c r="D663" s="108">
        <f t="shared" si="31"/>
        <v>0</v>
      </c>
      <c r="E663" s="109" t="str">
        <f t="shared" si="32"/>
        <v/>
      </c>
      <c r="F663" s="116">
        <f t="shared" si="30"/>
        <v>0</v>
      </c>
    </row>
    <row r="664" spans="1:6" s="11" customFormat="1" ht="14.4">
      <c r="A664" s="114" t="s">
        <v>484</v>
      </c>
      <c r="B664" s="118">
        <v>0</v>
      </c>
      <c r="C664" s="173"/>
      <c r="D664" s="108">
        <f t="shared" si="31"/>
        <v>0</v>
      </c>
      <c r="E664" s="109" t="str">
        <f t="shared" si="32"/>
        <v/>
      </c>
      <c r="F664" s="116">
        <f t="shared" si="30"/>
        <v>0</v>
      </c>
    </row>
    <row r="665" spans="1:6" s="11" customFormat="1" ht="14.4">
      <c r="A665" s="114" t="s">
        <v>485</v>
      </c>
      <c r="B665" s="118">
        <v>0</v>
      </c>
      <c r="C665" s="173">
        <v>0</v>
      </c>
      <c r="D665" s="108">
        <f t="shared" si="31"/>
        <v>0</v>
      </c>
      <c r="E665" s="109" t="str">
        <f t="shared" si="32"/>
        <v/>
      </c>
      <c r="F665" s="116">
        <f t="shared" si="30"/>
        <v>0</v>
      </c>
    </row>
    <row r="666" spans="1:6" s="11" customFormat="1" ht="14.4">
      <c r="A666" s="114" t="s">
        <v>486</v>
      </c>
      <c r="B666" s="117">
        <f>SUM(B667,B668)</f>
        <v>31</v>
      </c>
      <c r="C666" s="172">
        <f>SUM(C667,C668)</f>
        <v>0</v>
      </c>
      <c r="D666" s="108">
        <f t="shared" si="31"/>
        <v>-31</v>
      </c>
      <c r="E666" s="109">
        <f t="shared" si="32"/>
        <v>-100</v>
      </c>
      <c r="F666" s="116">
        <f t="shared" si="30"/>
        <v>31</v>
      </c>
    </row>
    <row r="667" spans="1:6" s="11" customFormat="1" ht="14.4">
      <c r="A667" s="114" t="s">
        <v>944</v>
      </c>
      <c r="B667" s="118">
        <v>31</v>
      </c>
      <c r="C667" s="173"/>
      <c r="D667" s="108">
        <f t="shared" si="31"/>
        <v>-31</v>
      </c>
      <c r="E667" s="109">
        <f t="shared" si="32"/>
        <v>-100</v>
      </c>
      <c r="F667" s="116">
        <f t="shared" si="30"/>
        <v>31</v>
      </c>
    </row>
    <row r="668" spans="1:6" s="11" customFormat="1" ht="14.4">
      <c r="A668" s="114" t="s">
        <v>487</v>
      </c>
      <c r="B668" s="118">
        <v>0</v>
      </c>
      <c r="C668" s="173"/>
      <c r="D668" s="108">
        <f t="shared" si="31"/>
        <v>0</v>
      </c>
      <c r="E668" s="109" t="str">
        <f t="shared" si="32"/>
        <v/>
      </c>
      <c r="F668" s="116">
        <f t="shared" si="30"/>
        <v>0</v>
      </c>
    </row>
    <row r="669" spans="1:6" s="11" customFormat="1" ht="14.4">
      <c r="A669" s="114" t="s">
        <v>488</v>
      </c>
      <c r="B669" s="117">
        <f>SUM(B670,B671,B672)</f>
        <v>646</v>
      </c>
      <c r="C669" s="172">
        <f>SUM(C670,C671,C672)</f>
        <v>607</v>
      </c>
      <c r="D669" s="108">
        <f t="shared" si="31"/>
        <v>-39</v>
      </c>
      <c r="E669" s="109">
        <f t="shared" si="32"/>
        <v>-6.0371517027863781</v>
      </c>
      <c r="F669" s="116">
        <f t="shared" si="30"/>
        <v>1253</v>
      </c>
    </row>
    <row r="670" spans="1:6" s="11" customFormat="1" ht="14.4">
      <c r="A670" s="114" t="s">
        <v>489</v>
      </c>
      <c r="B670" s="118">
        <v>0</v>
      </c>
      <c r="C670" s="173"/>
      <c r="D670" s="108">
        <f t="shared" si="31"/>
        <v>0</v>
      </c>
      <c r="E670" s="109" t="str">
        <f t="shared" si="32"/>
        <v/>
      </c>
      <c r="F670" s="116">
        <f t="shared" si="30"/>
        <v>0</v>
      </c>
    </row>
    <row r="671" spans="1:6" s="11" customFormat="1" ht="14.4">
      <c r="A671" s="114" t="s">
        <v>490</v>
      </c>
      <c r="B671" s="118">
        <v>613</v>
      </c>
      <c r="C671" s="173">
        <v>564</v>
      </c>
      <c r="D671" s="108">
        <f t="shared" si="31"/>
        <v>-49</v>
      </c>
      <c r="E671" s="109">
        <f t="shared" si="32"/>
        <v>-7.9934747145187597</v>
      </c>
      <c r="F671" s="116">
        <f t="shared" si="30"/>
        <v>1177</v>
      </c>
    </row>
    <row r="672" spans="1:6" s="11" customFormat="1" ht="14.4">
      <c r="A672" s="114" t="s">
        <v>491</v>
      </c>
      <c r="B672" s="118">
        <v>33</v>
      </c>
      <c r="C672" s="173">
        <v>43</v>
      </c>
      <c r="D672" s="108">
        <f t="shared" si="31"/>
        <v>10</v>
      </c>
      <c r="E672" s="109">
        <f t="shared" si="32"/>
        <v>30.303030303030305</v>
      </c>
      <c r="F672" s="116">
        <f t="shared" si="30"/>
        <v>76</v>
      </c>
    </row>
    <row r="673" spans="1:6" s="11" customFormat="1" ht="14.4">
      <c r="A673" s="114" t="s">
        <v>495</v>
      </c>
      <c r="B673" s="117">
        <f>SUM(B674,B675,B676,B677)</f>
        <v>1227</v>
      </c>
      <c r="C673" s="172">
        <f>SUM(C674,C675,C676,C677)</f>
        <v>1373</v>
      </c>
      <c r="D673" s="108">
        <f t="shared" si="31"/>
        <v>146</v>
      </c>
      <c r="E673" s="109">
        <f t="shared" si="32"/>
        <v>11.898940505297473</v>
      </c>
      <c r="F673" s="116">
        <f t="shared" si="30"/>
        <v>2600</v>
      </c>
    </row>
    <row r="674" spans="1:6" s="11" customFormat="1" ht="14.4">
      <c r="A674" s="114" t="s">
        <v>496</v>
      </c>
      <c r="B674" s="118">
        <v>262</v>
      </c>
      <c r="C674" s="175">
        <f>261</f>
        <v>261</v>
      </c>
      <c r="D674" s="108">
        <f t="shared" si="31"/>
        <v>-1</v>
      </c>
      <c r="E674" s="109">
        <f t="shared" si="32"/>
        <v>-0.38167938931297707</v>
      </c>
      <c r="F674" s="116">
        <f t="shared" si="30"/>
        <v>523</v>
      </c>
    </row>
    <row r="675" spans="1:6" s="11" customFormat="1" ht="20.399999999999999" customHeight="1">
      <c r="A675" s="114" t="s">
        <v>497</v>
      </c>
      <c r="B675" s="118">
        <v>932</v>
      </c>
      <c r="C675" s="173">
        <v>1030</v>
      </c>
      <c r="D675" s="108">
        <f t="shared" si="31"/>
        <v>98</v>
      </c>
      <c r="E675" s="109">
        <f t="shared" si="32"/>
        <v>10.515021459227468</v>
      </c>
      <c r="F675" s="116">
        <f t="shared" si="30"/>
        <v>1962</v>
      </c>
    </row>
    <row r="676" spans="1:6" s="11" customFormat="1" ht="14.4">
      <c r="A676" s="114" t="s">
        <v>498</v>
      </c>
      <c r="B676" s="118">
        <v>0</v>
      </c>
      <c r="C676" s="173">
        <v>82</v>
      </c>
      <c r="D676" s="108">
        <f t="shared" si="31"/>
        <v>82</v>
      </c>
      <c r="E676" s="109" t="str">
        <f t="shared" si="32"/>
        <v/>
      </c>
      <c r="F676" s="116">
        <f t="shared" si="30"/>
        <v>82</v>
      </c>
    </row>
    <row r="677" spans="1:6" s="11" customFormat="1" ht="19.2" customHeight="1">
      <c r="A677" s="114" t="s">
        <v>499</v>
      </c>
      <c r="B677" s="118">
        <v>33</v>
      </c>
      <c r="C677" s="173"/>
      <c r="D677" s="108">
        <f t="shared" si="31"/>
        <v>-33</v>
      </c>
      <c r="E677" s="109">
        <f t="shared" si="32"/>
        <v>-100</v>
      </c>
      <c r="F677" s="116">
        <f t="shared" si="30"/>
        <v>33</v>
      </c>
    </row>
    <row r="678" spans="1:6" s="11" customFormat="1" ht="19.2" customHeight="1">
      <c r="A678" s="114" t="s">
        <v>500</v>
      </c>
      <c r="B678" s="117">
        <f>SUM(B679,B680,B681)</f>
        <v>14</v>
      </c>
      <c r="C678" s="172">
        <f>SUM(C679,C680,C681)</f>
        <v>262</v>
      </c>
      <c r="D678" s="108">
        <f t="shared" si="31"/>
        <v>248</v>
      </c>
      <c r="E678" s="109">
        <f t="shared" si="32"/>
        <v>1771.4285714285716</v>
      </c>
      <c r="F678" s="116">
        <f t="shared" si="30"/>
        <v>276</v>
      </c>
    </row>
    <row r="679" spans="1:6" s="11" customFormat="1" ht="14.4">
      <c r="A679" s="114" t="s">
        <v>501</v>
      </c>
      <c r="B679" s="118">
        <v>14</v>
      </c>
      <c r="C679" s="173"/>
      <c r="D679" s="108">
        <f t="shared" si="31"/>
        <v>-14</v>
      </c>
      <c r="E679" s="109">
        <f t="shared" si="32"/>
        <v>-100</v>
      </c>
      <c r="F679" s="116">
        <f t="shared" si="30"/>
        <v>14</v>
      </c>
    </row>
    <row r="680" spans="1:6" s="11" customFormat="1" ht="14.4">
      <c r="A680" s="114" t="s">
        <v>502</v>
      </c>
      <c r="B680" s="118"/>
      <c r="C680" s="173">
        <v>262</v>
      </c>
      <c r="D680" s="108">
        <f t="shared" si="31"/>
        <v>262</v>
      </c>
      <c r="E680" s="109" t="str">
        <f t="shared" si="32"/>
        <v/>
      </c>
      <c r="F680" s="116">
        <f t="shared" si="30"/>
        <v>262</v>
      </c>
    </row>
    <row r="681" spans="1:6" s="11" customFormat="1" ht="14.4">
      <c r="A681" s="114" t="s">
        <v>503</v>
      </c>
      <c r="B681" s="118">
        <v>0</v>
      </c>
      <c r="C681" s="173"/>
      <c r="D681" s="108">
        <f t="shared" si="31"/>
        <v>0</v>
      </c>
      <c r="E681" s="109" t="str">
        <f t="shared" si="32"/>
        <v/>
      </c>
      <c r="F681" s="116">
        <f t="shared" si="30"/>
        <v>0</v>
      </c>
    </row>
    <row r="682" spans="1:6" s="11" customFormat="1" ht="14.4">
      <c r="A682" s="114" t="s">
        <v>504</v>
      </c>
      <c r="B682" s="117">
        <f>SUM(B683,B684,B685)</f>
        <v>75</v>
      </c>
      <c r="C682" s="172">
        <f>SUM(C683,C684,C685)</f>
        <v>100</v>
      </c>
      <c r="D682" s="108">
        <f t="shared" si="31"/>
        <v>25</v>
      </c>
      <c r="E682" s="109">
        <f t="shared" si="32"/>
        <v>33.333333333333329</v>
      </c>
      <c r="F682" s="116">
        <f t="shared" si="30"/>
        <v>175</v>
      </c>
    </row>
    <row r="683" spans="1:6" s="11" customFormat="1" ht="14.4">
      <c r="A683" s="114" t="s">
        <v>505</v>
      </c>
      <c r="B683" s="118">
        <v>70</v>
      </c>
      <c r="C683" s="173">
        <v>100</v>
      </c>
      <c r="D683" s="108">
        <f t="shared" si="31"/>
        <v>30</v>
      </c>
      <c r="E683" s="109">
        <f t="shared" si="32"/>
        <v>42.857142857142854</v>
      </c>
      <c r="F683" s="116">
        <f t="shared" si="30"/>
        <v>170</v>
      </c>
    </row>
    <row r="684" spans="1:6" s="11" customFormat="1" ht="14.4">
      <c r="A684" s="114" t="s">
        <v>506</v>
      </c>
      <c r="B684" s="118">
        <v>5</v>
      </c>
      <c r="C684" s="173">
        <v>0</v>
      </c>
      <c r="D684" s="108">
        <f t="shared" si="31"/>
        <v>-5</v>
      </c>
      <c r="E684" s="109">
        <f t="shared" si="32"/>
        <v>-100</v>
      </c>
      <c r="F684" s="116">
        <f t="shared" si="30"/>
        <v>5</v>
      </c>
    </row>
    <row r="685" spans="1:6" s="11" customFormat="1" ht="14.4">
      <c r="A685" s="114" t="s">
        <v>507</v>
      </c>
      <c r="B685" s="118">
        <v>0</v>
      </c>
      <c r="C685" s="173"/>
      <c r="D685" s="108">
        <f t="shared" si="31"/>
        <v>0</v>
      </c>
      <c r="E685" s="109" t="str">
        <f t="shared" si="32"/>
        <v/>
      </c>
      <c r="F685" s="116">
        <f t="shared" si="30"/>
        <v>0</v>
      </c>
    </row>
    <row r="686" spans="1:6" s="11" customFormat="1" ht="14.4">
      <c r="A686" s="114" t="s">
        <v>508</v>
      </c>
      <c r="B686" s="117">
        <f>SUM(B687,B688)</f>
        <v>14</v>
      </c>
      <c r="C686" s="172">
        <f>SUM(C687,C688)</f>
        <v>6</v>
      </c>
      <c r="D686" s="108">
        <f t="shared" si="31"/>
        <v>-8</v>
      </c>
      <c r="E686" s="109">
        <f t="shared" si="32"/>
        <v>-57.142857142857139</v>
      </c>
      <c r="F686" s="116">
        <f t="shared" si="30"/>
        <v>20</v>
      </c>
    </row>
    <row r="687" spans="1:6" s="11" customFormat="1" ht="14.4">
      <c r="A687" s="114" t="s">
        <v>509</v>
      </c>
      <c r="B687" s="118">
        <v>14</v>
      </c>
      <c r="C687" s="173">
        <v>6</v>
      </c>
      <c r="D687" s="108">
        <f t="shared" si="31"/>
        <v>-8</v>
      </c>
      <c r="E687" s="109">
        <f t="shared" si="32"/>
        <v>-57.142857142857139</v>
      </c>
      <c r="F687" s="116">
        <f t="shared" si="30"/>
        <v>20</v>
      </c>
    </row>
    <row r="688" spans="1:6" s="11" customFormat="1" ht="14.4">
      <c r="A688" s="114" t="s">
        <v>510</v>
      </c>
      <c r="B688" s="118">
        <v>0</v>
      </c>
      <c r="C688" s="173"/>
      <c r="D688" s="108">
        <f t="shared" si="31"/>
        <v>0</v>
      </c>
      <c r="E688" s="109" t="str">
        <f t="shared" si="32"/>
        <v/>
      </c>
      <c r="F688" s="116">
        <f t="shared" si="30"/>
        <v>0</v>
      </c>
    </row>
    <row r="689" spans="1:6" s="11" customFormat="1" ht="14.4">
      <c r="A689" s="114" t="s">
        <v>945</v>
      </c>
      <c r="B689" s="117">
        <f>SUM(B690,B691,B692,B693,B694,B695,B696,B697)</f>
        <v>134</v>
      </c>
      <c r="C689" s="172">
        <f>SUM(C690,C691,C692,C693,C694,C695,C696,C697)</f>
        <v>277</v>
      </c>
      <c r="D689" s="108">
        <f t="shared" si="31"/>
        <v>143</v>
      </c>
      <c r="E689" s="109">
        <f t="shared" si="32"/>
        <v>106.71641791044777</v>
      </c>
      <c r="F689" s="116">
        <f t="shared" si="30"/>
        <v>411</v>
      </c>
    </row>
    <row r="690" spans="1:6" s="11" customFormat="1" ht="14.4">
      <c r="A690" s="114" t="s">
        <v>129</v>
      </c>
      <c r="B690" s="118">
        <v>65</v>
      </c>
      <c r="C690" s="173">
        <v>64</v>
      </c>
      <c r="D690" s="108">
        <f t="shared" si="31"/>
        <v>-1</v>
      </c>
      <c r="E690" s="109">
        <f t="shared" si="32"/>
        <v>-1.5384615384615385</v>
      </c>
      <c r="F690" s="116">
        <f t="shared" si="30"/>
        <v>129</v>
      </c>
    </row>
    <row r="691" spans="1:6" s="11" customFormat="1" ht="14.4">
      <c r="A691" s="114" t="s">
        <v>130</v>
      </c>
      <c r="B691" s="118">
        <v>16</v>
      </c>
      <c r="C691" s="173">
        <v>1</v>
      </c>
      <c r="D691" s="108">
        <f t="shared" si="31"/>
        <v>-15</v>
      </c>
      <c r="E691" s="109">
        <f t="shared" si="32"/>
        <v>-93.75</v>
      </c>
      <c r="F691" s="116">
        <f t="shared" si="30"/>
        <v>17</v>
      </c>
    </row>
    <row r="692" spans="1:6" s="11" customFormat="1" ht="14.4">
      <c r="A692" s="114" t="s">
        <v>131</v>
      </c>
      <c r="B692" s="118">
        <v>0</v>
      </c>
      <c r="C692" s="173"/>
      <c r="D692" s="108">
        <f t="shared" si="31"/>
        <v>0</v>
      </c>
      <c r="E692" s="109" t="str">
        <f t="shared" si="32"/>
        <v/>
      </c>
      <c r="F692" s="116">
        <f t="shared" si="30"/>
        <v>0</v>
      </c>
    </row>
    <row r="693" spans="1:6" s="11" customFormat="1" ht="14.4">
      <c r="A693" s="114" t="s">
        <v>168</v>
      </c>
      <c r="B693" s="118">
        <v>0</v>
      </c>
      <c r="C693" s="173"/>
      <c r="D693" s="108">
        <f t="shared" si="31"/>
        <v>0</v>
      </c>
      <c r="E693" s="109" t="str">
        <f t="shared" si="32"/>
        <v/>
      </c>
      <c r="F693" s="116">
        <f t="shared" si="30"/>
        <v>0</v>
      </c>
    </row>
    <row r="694" spans="1:6" s="11" customFormat="1" ht="14.4">
      <c r="A694" s="114" t="s">
        <v>946</v>
      </c>
      <c r="B694" s="118">
        <v>0</v>
      </c>
      <c r="C694" s="173"/>
      <c r="D694" s="108">
        <f t="shared" si="31"/>
        <v>0</v>
      </c>
      <c r="E694" s="109" t="str">
        <f t="shared" si="32"/>
        <v/>
      </c>
      <c r="F694" s="116">
        <f t="shared" si="30"/>
        <v>0</v>
      </c>
    </row>
    <row r="695" spans="1:6" s="11" customFormat="1" ht="14.4">
      <c r="A695" s="114" t="s">
        <v>947</v>
      </c>
      <c r="B695" s="118">
        <v>0</v>
      </c>
      <c r="C695" s="173"/>
      <c r="D695" s="108">
        <f t="shared" si="31"/>
        <v>0</v>
      </c>
      <c r="E695" s="109" t="str">
        <f t="shared" si="32"/>
        <v/>
      </c>
      <c r="F695" s="116">
        <f t="shared" si="30"/>
        <v>0</v>
      </c>
    </row>
    <row r="696" spans="1:6" s="11" customFormat="1" ht="14.4">
      <c r="A696" s="114" t="s">
        <v>138</v>
      </c>
      <c r="B696" s="118">
        <v>49</v>
      </c>
      <c r="C696" s="173">
        <v>154</v>
      </c>
      <c r="D696" s="108">
        <f t="shared" si="31"/>
        <v>105</v>
      </c>
      <c r="E696" s="109">
        <f t="shared" si="32"/>
        <v>214.28571428571428</v>
      </c>
      <c r="F696" s="116">
        <f t="shared" si="30"/>
        <v>203</v>
      </c>
    </row>
    <row r="697" spans="1:6" s="11" customFormat="1" ht="14.4">
      <c r="A697" s="114" t="s">
        <v>948</v>
      </c>
      <c r="B697" s="118">
        <v>4</v>
      </c>
      <c r="C697" s="173">
        <v>58</v>
      </c>
      <c r="D697" s="108">
        <f t="shared" si="31"/>
        <v>54</v>
      </c>
      <c r="E697" s="109">
        <f t="shared" si="32"/>
        <v>1350</v>
      </c>
      <c r="F697" s="116">
        <f t="shared" si="30"/>
        <v>62</v>
      </c>
    </row>
    <row r="698" spans="1:6" s="11" customFormat="1" ht="14.4">
      <c r="A698" s="114" t="s">
        <v>949</v>
      </c>
      <c r="B698" s="117"/>
      <c r="C698" s="172"/>
      <c r="D698" s="108">
        <f t="shared" si="31"/>
        <v>0</v>
      </c>
      <c r="E698" s="109" t="str">
        <f t="shared" si="32"/>
        <v/>
      </c>
      <c r="F698" s="116">
        <f t="shared" si="30"/>
        <v>0</v>
      </c>
    </row>
    <row r="699" spans="1:6" s="11" customFormat="1" ht="14.4">
      <c r="A699" s="114" t="s">
        <v>950</v>
      </c>
      <c r="B699" s="117"/>
      <c r="C699" s="172"/>
      <c r="D699" s="108">
        <f t="shared" si="31"/>
        <v>0</v>
      </c>
      <c r="E699" s="109" t="str">
        <f t="shared" si="32"/>
        <v/>
      </c>
      <c r="F699" s="116">
        <f t="shared" si="30"/>
        <v>0</v>
      </c>
    </row>
    <row r="700" spans="1:6" s="11" customFormat="1" ht="14.4">
      <c r="A700" s="114" t="s">
        <v>85</v>
      </c>
      <c r="B700" s="117">
        <f>SUM(B701,B711,B715,B724,B731,B738,B744,B747,B750,B751,B752,B758,B759,B760,B771)</f>
        <v>682</v>
      </c>
      <c r="C700" s="172">
        <f>SUM(C701,C711,C715,C724,C731,C738,C744,C747,C750,C751,C752,C758,C759,C760,C771)</f>
        <v>0</v>
      </c>
      <c r="D700" s="108">
        <f t="shared" si="31"/>
        <v>-682</v>
      </c>
      <c r="E700" s="109">
        <f t="shared" si="32"/>
        <v>-100</v>
      </c>
      <c r="F700" s="116">
        <f t="shared" si="30"/>
        <v>682</v>
      </c>
    </row>
    <row r="701" spans="1:6" s="11" customFormat="1" ht="14.4">
      <c r="A701" s="114" t="s">
        <v>511</v>
      </c>
      <c r="B701" s="117">
        <f>SUM(B702,B703,B704,B705,B706,B707,B708,B709,B710)</f>
        <v>287</v>
      </c>
      <c r="C701" s="172">
        <f>SUM(C702,C703,C704,C705,C706,C707,C708,C709,C710)</f>
        <v>0</v>
      </c>
      <c r="D701" s="108">
        <f t="shared" si="31"/>
        <v>-287</v>
      </c>
      <c r="E701" s="109">
        <f t="shared" si="32"/>
        <v>-100</v>
      </c>
      <c r="F701" s="116">
        <f t="shared" si="30"/>
        <v>287</v>
      </c>
    </row>
    <row r="702" spans="1:6" s="11" customFormat="1" ht="14.4">
      <c r="A702" s="114" t="s">
        <v>129</v>
      </c>
      <c r="B702" s="118">
        <v>48</v>
      </c>
      <c r="C702" s="173"/>
      <c r="D702" s="108">
        <f t="shared" si="31"/>
        <v>-48</v>
      </c>
      <c r="E702" s="109">
        <f t="shared" si="32"/>
        <v>-100</v>
      </c>
      <c r="F702" s="116">
        <f t="shared" si="30"/>
        <v>48</v>
      </c>
    </row>
    <row r="703" spans="1:6" s="11" customFormat="1" ht="14.4">
      <c r="A703" s="114" t="s">
        <v>130</v>
      </c>
      <c r="B703" s="118">
        <v>33</v>
      </c>
      <c r="C703" s="173"/>
      <c r="D703" s="108">
        <f t="shared" si="31"/>
        <v>-33</v>
      </c>
      <c r="E703" s="109">
        <f t="shared" si="32"/>
        <v>-100</v>
      </c>
      <c r="F703" s="116">
        <f t="shared" si="30"/>
        <v>33</v>
      </c>
    </row>
    <row r="704" spans="1:6" s="11" customFormat="1" ht="14.4">
      <c r="A704" s="114" t="s">
        <v>131</v>
      </c>
      <c r="B704" s="118">
        <v>0</v>
      </c>
      <c r="C704" s="173"/>
      <c r="D704" s="108">
        <f t="shared" si="31"/>
        <v>0</v>
      </c>
      <c r="E704" s="109" t="str">
        <f t="shared" si="32"/>
        <v/>
      </c>
      <c r="F704" s="116">
        <f t="shared" si="30"/>
        <v>0</v>
      </c>
    </row>
    <row r="705" spans="1:6" s="11" customFormat="1" ht="14.4">
      <c r="A705" s="114" t="s">
        <v>951</v>
      </c>
      <c r="B705" s="118">
        <v>0</v>
      </c>
      <c r="C705" s="173"/>
      <c r="D705" s="108">
        <f t="shared" si="31"/>
        <v>0</v>
      </c>
      <c r="E705" s="109" t="str">
        <f t="shared" si="32"/>
        <v/>
      </c>
      <c r="F705" s="116">
        <f t="shared" si="30"/>
        <v>0</v>
      </c>
    </row>
    <row r="706" spans="1:6" s="11" customFormat="1" ht="14.4">
      <c r="A706" s="114" t="s">
        <v>512</v>
      </c>
      <c r="B706" s="118">
        <v>0</v>
      </c>
      <c r="C706" s="173"/>
      <c r="D706" s="108">
        <f t="shared" si="31"/>
        <v>0</v>
      </c>
      <c r="E706" s="109" t="str">
        <f t="shared" si="32"/>
        <v/>
      </c>
      <c r="F706" s="116">
        <f t="shared" si="30"/>
        <v>0</v>
      </c>
    </row>
    <row r="707" spans="1:6" s="11" customFormat="1" ht="14.4">
      <c r="A707" s="114" t="s">
        <v>952</v>
      </c>
      <c r="B707" s="118">
        <v>0</v>
      </c>
      <c r="C707" s="173"/>
      <c r="D707" s="108">
        <f t="shared" si="31"/>
        <v>0</v>
      </c>
      <c r="E707" s="109" t="str">
        <f t="shared" si="32"/>
        <v/>
      </c>
      <c r="F707" s="116">
        <f t="shared" si="30"/>
        <v>0</v>
      </c>
    </row>
    <row r="708" spans="1:6" s="11" customFormat="1" ht="14.4">
      <c r="A708" s="114" t="s">
        <v>953</v>
      </c>
      <c r="B708" s="118">
        <v>0</v>
      </c>
      <c r="C708" s="173"/>
      <c r="D708" s="108">
        <f t="shared" si="31"/>
        <v>0</v>
      </c>
      <c r="E708" s="109" t="str">
        <f t="shared" si="32"/>
        <v/>
      </c>
      <c r="F708" s="116">
        <f t="shared" si="30"/>
        <v>0</v>
      </c>
    </row>
    <row r="709" spans="1:6" s="11" customFormat="1" ht="14.4">
      <c r="A709" s="114" t="s">
        <v>157</v>
      </c>
      <c r="B709" s="118">
        <v>0</v>
      </c>
      <c r="C709" s="173"/>
      <c r="D709" s="108">
        <f t="shared" si="31"/>
        <v>0</v>
      </c>
      <c r="E709" s="109" t="str">
        <f t="shared" si="32"/>
        <v/>
      </c>
      <c r="F709" s="116">
        <f t="shared" si="30"/>
        <v>0</v>
      </c>
    </row>
    <row r="710" spans="1:6" s="11" customFormat="1" ht="14.4">
      <c r="A710" s="114" t="s">
        <v>513</v>
      </c>
      <c r="B710" s="118">
        <v>206</v>
      </c>
      <c r="C710" s="173"/>
      <c r="D710" s="108">
        <f t="shared" si="31"/>
        <v>-206</v>
      </c>
      <c r="E710" s="109">
        <f t="shared" si="32"/>
        <v>-100</v>
      </c>
      <c r="F710" s="116">
        <f t="shared" ref="F710:F773" si="33">B710+C710</f>
        <v>206</v>
      </c>
    </row>
    <row r="711" spans="1:6" s="11" customFormat="1" ht="14.4">
      <c r="A711" s="114" t="s">
        <v>514</v>
      </c>
      <c r="B711" s="117">
        <f>SUM(B712,B713,B714)</f>
        <v>0</v>
      </c>
      <c r="C711" s="172">
        <f>SUM(C712,C713,C714)</f>
        <v>0</v>
      </c>
      <c r="D711" s="108">
        <f t="shared" ref="D711:D774" si="34">C711-B711</f>
        <v>0</v>
      </c>
      <c r="E711" s="109" t="str">
        <f t="shared" ref="E711:E774" si="35">IF(B711=0,"",D711/B711*100)</f>
        <v/>
      </c>
      <c r="F711" s="116">
        <f t="shared" si="33"/>
        <v>0</v>
      </c>
    </row>
    <row r="712" spans="1:6" s="11" customFormat="1" ht="14.4">
      <c r="A712" s="114" t="s">
        <v>515</v>
      </c>
      <c r="B712" s="118">
        <v>0</v>
      </c>
      <c r="C712" s="173"/>
      <c r="D712" s="108">
        <f t="shared" si="34"/>
        <v>0</v>
      </c>
      <c r="E712" s="109" t="str">
        <f t="shared" si="35"/>
        <v/>
      </c>
      <c r="F712" s="116">
        <f t="shared" si="33"/>
        <v>0</v>
      </c>
    </row>
    <row r="713" spans="1:6" s="11" customFormat="1" ht="14.4">
      <c r="A713" s="114" t="s">
        <v>516</v>
      </c>
      <c r="B713" s="118">
        <v>0</v>
      </c>
      <c r="C713" s="173"/>
      <c r="D713" s="108">
        <f t="shared" si="34"/>
        <v>0</v>
      </c>
      <c r="E713" s="109" t="str">
        <f t="shared" si="35"/>
        <v/>
      </c>
      <c r="F713" s="116">
        <f t="shared" si="33"/>
        <v>0</v>
      </c>
    </row>
    <row r="714" spans="1:6" s="11" customFormat="1" ht="14.4">
      <c r="A714" s="114" t="s">
        <v>517</v>
      </c>
      <c r="B714" s="118">
        <v>0</v>
      </c>
      <c r="C714" s="173"/>
      <c r="D714" s="108">
        <f t="shared" si="34"/>
        <v>0</v>
      </c>
      <c r="E714" s="109" t="str">
        <f t="shared" si="35"/>
        <v/>
      </c>
      <c r="F714" s="116">
        <f t="shared" si="33"/>
        <v>0</v>
      </c>
    </row>
    <row r="715" spans="1:6" s="11" customFormat="1" ht="14.4">
      <c r="A715" s="114" t="s">
        <v>518</v>
      </c>
      <c r="B715" s="117">
        <f>SUM(B716,B717,B718,B719,B720,B721,B722,B723)</f>
        <v>395</v>
      </c>
      <c r="C715" s="172">
        <f>SUM(C716,C717,C718,C719,C720,C721,C722,C723)</f>
        <v>0</v>
      </c>
      <c r="D715" s="108">
        <f t="shared" si="34"/>
        <v>-395</v>
      </c>
      <c r="E715" s="109">
        <f t="shared" si="35"/>
        <v>-100</v>
      </c>
      <c r="F715" s="116">
        <f t="shared" si="33"/>
        <v>395</v>
      </c>
    </row>
    <row r="716" spans="1:6" s="11" customFormat="1" ht="14.4">
      <c r="A716" s="114" t="s">
        <v>519</v>
      </c>
      <c r="B716" s="118">
        <v>0</v>
      </c>
      <c r="C716" s="173"/>
      <c r="D716" s="108">
        <f t="shared" si="34"/>
        <v>0</v>
      </c>
      <c r="E716" s="109" t="str">
        <f t="shared" si="35"/>
        <v/>
      </c>
      <c r="F716" s="116">
        <f t="shared" si="33"/>
        <v>0</v>
      </c>
    </row>
    <row r="717" spans="1:6" s="11" customFormat="1" ht="14.4">
      <c r="A717" s="114" t="s">
        <v>520</v>
      </c>
      <c r="B717" s="118">
        <v>395</v>
      </c>
      <c r="C717" s="173">
        <v>0</v>
      </c>
      <c r="D717" s="108">
        <f t="shared" si="34"/>
        <v>-395</v>
      </c>
      <c r="E717" s="109">
        <f t="shared" si="35"/>
        <v>-100</v>
      </c>
      <c r="F717" s="116">
        <f t="shared" si="33"/>
        <v>395</v>
      </c>
    </row>
    <row r="718" spans="1:6" s="11" customFormat="1" ht="14.4">
      <c r="A718" s="114" t="s">
        <v>521</v>
      </c>
      <c r="B718" s="118">
        <v>0</v>
      </c>
      <c r="C718" s="173"/>
      <c r="D718" s="108">
        <f t="shared" si="34"/>
        <v>0</v>
      </c>
      <c r="E718" s="109" t="str">
        <f t="shared" si="35"/>
        <v/>
      </c>
      <c r="F718" s="116">
        <f t="shared" si="33"/>
        <v>0</v>
      </c>
    </row>
    <row r="719" spans="1:6" s="11" customFormat="1" ht="14.4">
      <c r="A719" s="114" t="s">
        <v>522</v>
      </c>
      <c r="B719" s="118">
        <v>0</v>
      </c>
      <c r="C719" s="173"/>
      <c r="D719" s="108">
        <f t="shared" si="34"/>
        <v>0</v>
      </c>
      <c r="E719" s="109" t="str">
        <f t="shared" si="35"/>
        <v/>
      </c>
      <c r="F719" s="116">
        <f t="shared" si="33"/>
        <v>0</v>
      </c>
    </row>
    <row r="720" spans="1:6" s="11" customFormat="1" ht="14.4">
      <c r="A720" s="114" t="s">
        <v>523</v>
      </c>
      <c r="B720" s="118">
        <v>0</v>
      </c>
      <c r="C720" s="173"/>
      <c r="D720" s="108">
        <f t="shared" si="34"/>
        <v>0</v>
      </c>
      <c r="E720" s="109" t="str">
        <f t="shared" si="35"/>
        <v/>
      </c>
      <c r="F720" s="116">
        <f t="shared" si="33"/>
        <v>0</v>
      </c>
    </row>
    <row r="721" spans="1:6" s="11" customFormat="1" ht="14.4">
      <c r="A721" s="114" t="s">
        <v>524</v>
      </c>
      <c r="B721" s="118">
        <v>0</v>
      </c>
      <c r="C721" s="173"/>
      <c r="D721" s="108">
        <f t="shared" si="34"/>
        <v>0</v>
      </c>
      <c r="E721" s="109" t="str">
        <f t="shared" si="35"/>
        <v/>
      </c>
      <c r="F721" s="116">
        <f t="shared" si="33"/>
        <v>0</v>
      </c>
    </row>
    <row r="722" spans="1:6" s="11" customFormat="1" ht="14.4">
      <c r="A722" s="114" t="s">
        <v>954</v>
      </c>
      <c r="B722" s="118">
        <v>0</v>
      </c>
      <c r="C722" s="173"/>
      <c r="D722" s="108">
        <f t="shared" si="34"/>
        <v>0</v>
      </c>
      <c r="E722" s="109" t="str">
        <f t="shared" si="35"/>
        <v/>
      </c>
      <c r="F722" s="116">
        <f t="shared" si="33"/>
        <v>0</v>
      </c>
    </row>
    <row r="723" spans="1:6" s="11" customFormat="1" ht="14.4">
      <c r="A723" s="114" t="s">
        <v>525</v>
      </c>
      <c r="B723" s="118">
        <v>0</v>
      </c>
      <c r="C723" s="173"/>
      <c r="D723" s="108">
        <f t="shared" si="34"/>
        <v>0</v>
      </c>
      <c r="E723" s="109" t="str">
        <f t="shared" si="35"/>
        <v/>
      </c>
      <c r="F723" s="116">
        <f t="shared" si="33"/>
        <v>0</v>
      </c>
    </row>
    <row r="724" spans="1:6" s="11" customFormat="1" ht="14.4">
      <c r="A724" s="114" t="s">
        <v>526</v>
      </c>
      <c r="B724" s="117">
        <f>SUM(B725,B726,B727,B728,B729,B730)</f>
        <v>0</v>
      </c>
      <c r="C724" s="172">
        <f>SUM(C725,C726,C727,C728,C729,C730)</f>
        <v>0</v>
      </c>
      <c r="D724" s="108">
        <f t="shared" si="34"/>
        <v>0</v>
      </c>
      <c r="E724" s="109" t="str">
        <f t="shared" si="35"/>
        <v/>
      </c>
      <c r="F724" s="116">
        <f t="shared" si="33"/>
        <v>0</v>
      </c>
    </row>
    <row r="725" spans="1:6" s="11" customFormat="1" ht="14.4">
      <c r="A725" s="114" t="s">
        <v>527</v>
      </c>
      <c r="B725" s="118">
        <v>0</v>
      </c>
      <c r="C725" s="173"/>
      <c r="D725" s="108">
        <f t="shared" si="34"/>
        <v>0</v>
      </c>
      <c r="E725" s="109" t="str">
        <f t="shared" si="35"/>
        <v/>
      </c>
      <c r="F725" s="116">
        <f t="shared" si="33"/>
        <v>0</v>
      </c>
    </row>
    <row r="726" spans="1:6" s="11" customFormat="1" ht="14.4">
      <c r="A726" s="114" t="s">
        <v>528</v>
      </c>
      <c r="B726" s="118">
        <v>0</v>
      </c>
      <c r="C726" s="173"/>
      <c r="D726" s="108">
        <f t="shared" si="34"/>
        <v>0</v>
      </c>
      <c r="E726" s="109" t="str">
        <f t="shared" si="35"/>
        <v/>
      </c>
      <c r="F726" s="116">
        <f t="shared" si="33"/>
        <v>0</v>
      </c>
    </row>
    <row r="727" spans="1:6" s="11" customFormat="1" ht="14.4">
      <c r="A727" s="114" t="s">
        <v>529</v>
      </c>
      <c r="B727" s="118">
        <v>0</v>
      </c>
      <c r="C727" s="173"/>
      <c r="D727" s="108">
        <f t="shared" si="34"/>
        <v>0</v>
      </c>
      <c r="E727" s="109" t="str">
        <f t="shared" si="35"/>
        <v/>
      </c>
      <c r="F727" s="116">
        <f t="shared" si="33"/>
        <v>0</v>
      </c>
    </row>
    <row r="728" spans="1:6" s="11" customFormat="1" ht="14.4">
      <c r="A728" s="114" t="s">
        <v>955</v>
      </c>
      <c r="B728" s="118">
        <v>0</v>
      </c>
      <c r="C728" s="173"/>
      <c r="D728" s="108">
        <f t="shared" si="34"/>
        <v>0</v>
      </c>
      <c r="E728" s="109" t="str">
        <f t="shared" si="35"/>
        <v/>
      </c>
      <c r="F728" s="116">
        <f t="shared" si="33"/>
        <v>0</v>
      </c>
    </row>
    <row r="729" spans="1:6" s="11" customFormat="1" ht="14.4">
      <c r="A729" s="114" t="s">
        <v>956</v>
      </c>
      <c r="B729" s="118">
        <v>0</v>
      </c>
      <c r="C729" s="173"/>
      <c r="D729" s="108">
        <f t="shared" si="34"/>
        <v>0</v>
      </c>
      <c r="E729" s="109" t="str">
        <f t="shared" si="35"/>
        <v/>
      </c>
      <c r="F729" s="116">
        <f t="shared" si="33"/>
        <v>0</v>
      </c>
    </row>
    <row r="730" spans="1:6" s="11" customFormat="1" ht="14.4">
      <c r="A730" s="114" t="s">
        <v>530</v>
      </c>
      <c r="B730" s="118">
        <v>0</v>
      </c>
      <c r="C730" s="173"/>
      <c r="D730" s="108">
        <f t="shared" si="34"/>
        <v>0</v>
      </c>
      <c r="E730" s="109" t="str">
        <f t="shared" si="35"/>
        <v/>
      </c>
      <c r="F730" s="116">
        <f t="shared" si="33"/>
        <v>0</v>
      </c>
    </row>
    <row r="731" spans="1:6" s="11" customFormat="1" ht="14.4">
      <c r="A731" s="114" t="s">
        <v>531</v>
      </c>
      <c r="B731" s="117">
        <f>SUM(B732,B733,B734,B735,B736,B737)</f>
        <v>0</v>
      </c>
      <c r="C731" s="172">
        <f>SUM(C732,C733,C734,C735,C736,C737)</f>
        <v>0</v>
      </c>
      <c r="D731" s="108">
        <f t="shared" si="34"/>
        <v>0</v>
      </c>
      <c r="E731" s="109" t="str">
        <f t="shared" si="35"/>
        <v/>
      </c>
      <c r="F731" s="116">
        <f t="shared" si="33"/>
        <v>0</v>
      </c>
    </row>
    <row r="732" spans="1:6" s="11" customFormat="1" ht="14.4">
      <c r="A732" s="114" t="s">
        <v>532</v>
      </c>
      <c r="B732" s="118">
        <v>0</v>
      </c>
      <c r="C732" s="173"/>
      <c r="D732" s="108">
        <f t="shared" si="34"/>
        <v>0</v>
      </c>
      <c r="E732" s="109" t="str">
        <f t="shared" si="35"/>
        <v/>
      </c>
      <c r="F732" s="116">
        <f t="shared" si="33"/>
        <v>0</v>
      </c>
    </row>
    <row r="733" spans="1:6" s="11" customFormat="1" ht="14.4">
      <c r="A733" s="114" t="s">
        <v>533</v>
      </c>
      <c r="B733" s="118">
        <v>0</v>
      </c>
      <c r="C733" s="173"/>
      <c r="D733" s="108">
        <f t="shared" si="34"/>
        <v>0</v>
      </c>
      <c r="E733" s="109" t="str">
        <f t="shared" si="35"/>
        <v/>
      </c>
      <c r="F733" s="116">
        <f t="shared" si="33"/>
        <v>0</v>
      </c>
    </row>
    <row r="734" spans="1:6" s="11" customFormat="1" ht="14.4">
      <c r="A734" s="114" t="s">
        <v>534</v>
      </c>
      <c r="B734" s="118">
        <v>0</v>
      </c>
      <c r="C734" s="173"/>
      <c r="D734" s="108">
        <f t="shared" si="34"/>
        <v>0</v>
      </c>
      <c r="E734" s="109" t="str">
        <f t="shared" si="35"/>
        <v/>
      </c>
      <c r="F734" s="116">
        <f t="shared" si="33"/>
        <v>0</v>
      </c>
    </row>
    <row r="735" spans="1:6" s="11" customFormat="1" ht="14.4">
      <c r="A735" s="114" t="s">
        <v>957</v>
      </c>
      <c r="B735" s="118">
        <v>0</v>
      </c>
      <c r="C735" s="173"/>
      <c r="D735" s="108">
        <f t="shared" si="34"/>
        <v>0</v>
      </c>
      <c r="E735" s="109" t="str">
        <f t="shared" si="35"/>
        <v/>
      </c>
      <c r="F735" s="116">
        <f t="shared" si="33"/>
        <v>0</v>
      </c>
    </row>
    <row r="736" spans="1:6" s="11" customFormat="1" ht="14.4">
      <c r="A736" s="114" t="s">
        <v>535</v>
      </c>
      <c r="B736" s="118">
        <v>0</v>
      </c>
      <c r="C736" s="173"/>
      <c r="D736" s="108">
        <f t="shared" si="34"/>
        <v>0</v>
      </c>
      <c r="E736" s="109" t="str">
        <f t="shared" si="35"/>
        <v/>
      </c>
      <c r="F736" s="116">
        <f t="shared" si="33"/>
        <v>0</v>
      </c>
    </row>
    <row r="737" spans="1:6" s="11" customFormat="1" ht="14.4">
      <c r="A737" s="114" t="s">
        <v>536</v>
      </c>
      <c r="B737" s="118">
        <v>0</v>
      </c>
      <c r="C737" s="173"/>
      <c r="D737" s="108">
        <f t="shared" si="34"/>
        <v>0</v>
      </c>
      <c r="E737" s="109" t="str">
        <f t="shared" si="35"/>
        <v/>
      </c>
      <c r="F737" s="116">
        <f t="shared" si="33"/>
        <v>0</v>
      </c>
    </row>
    <row r="738" spans="1:6" s="11" customFormat="1" ht="14.4">
      <c r="A738" s="114" t="s">
        <v>958</v>
      </c>
      <c r="B738" s="117">
        <f>SUM(B739,B740,B741,B742,B743)</f>
        <v>0</v>
      </c>
      <c r="C738" s="172">
        <f>SUM(C739,C740,C741,C742,C743)</f>
        <v>0</v>
      </c>
      <c r="D738" s="108">
        <f t="shared" si="34"/>
        <v>0</v>
      </c>
      <c r="E738" s="109" t="str">
        <f t="shared" si="35"/>
        <v/>
      </c>
      <c r="F738" s="116">
        <f t="shared" si="33"/>
        <v>0</v>
      </c>
    </row>
    <row r="739" spans="1:6" s="11" customFormat="1" ht="14.4">
      <c r="A739" s="114" t="s">
        <v>537</v>
      </c>
      <c r="B739" s="118">
        <v>0</v>
      </c>
      <c r="C739" s="173"/>
      <c r="D739" s="108">
        <f t="shared" si="34"/>
        <v>0</v>
      </c>
      <c r="E739" s="109" t="str">
        <f t="shared" si="35"/>
        <v/>
      </c>
      <c r="F739" s="116">
        <f t="shared" si="33"/>
        <v>0</v>
      </c>
    </row>
    <row r="740" spans="1:6" s="11" customFormat="1" ht="14.4">
      <c r="A740" s="114" t="s">
        <v>538</v>
      </c>
      <c r="B740" s="118">
        <v>0</v>
      </c>
      <c r="C740" s="173"/>
      <c r="D740" s="108">
        <f t="shared" si="34"/>
        <v>0</v>
      </c>
      <c r="E740" s="109" t="str">
        <f t="shared" si="35"/>
        <v/>
      </c>
      <c r="F740" s="116">
        <f t="shared" si="33"/>
        <v>0</v>
      </c>
    </row>
    <row r="741" spans="1:6" s="11" customFormat="1" ht="14.4">
      <c r="A741" s="114" t="s">
        <v>539</v>
      </c>
      <c r="B741" s="118">
        <v>0</v>
      </c>
      <c r="C741" s="173"/>
      <c r="D741" s="108">
        <f t="shared" si="34"/>
        <v>0</v>
      </c>
      <c r="E741" s="109" t="str">
        <f t="shared" si="35"/>
        <v/>
      </c>
      <c r="F741" s="116">
        <f t="shared" si="33"/>
        <v>0</v>
      </c>
    </row>
    <row r="742" spans="1:6" s="11" customFormat="1" ht="14.4">
      <c r="A742" s="114" t="s">
        <v>540</v>
      </c>
      <c r="B742" s="118">
        <v>0</v>
      </c>
      <c r="C742" s="173"/>
      <c r="D742" s="108">
        <f t="shared" si="34"/>
        <v>0</v>
      </c>
      <c r="E742" s="109" t="str">
        <f t="shared" si="35"/>
        <v/>
      </c>
      <c r="F742" s="116">
        <f t="shared" si="33"/>
        <v>0</v>
      </c>
    </row>
    <row r="743" spans="1:6" s="11" customFormat="1" ht="14.4">
      <c r="A743" s="114" t="s">
        <v>959</v>
      </c>
      <c r="B743" s="118">
        <v>0</v>
      </c>
      <c r="C743" s="173"/>
      <c r="D743" s="108">
        <f t="shared" si="34"/>
        <v>0</v>
      </c>
      <c r="E743" s="109" t="str">
        <f t="shared" si="35"/>
        <v/>
      </c>
      <c r="F743" s="116">
        <f t="shared" si="33"/>
        <v>0</v>
      </c>
    </row>
    <row r="744" spans="1:6" s="11" customFormat="1" ht="14.4">
      <c r="A744" s="114" t="s">
        <v>541</v>
      </c>
      <c r="B744" s="117">
        <f>SUM(B745,B746)</f>
        <v>0</v>
      </c>
      <c r="C744" s="172">
        <f>SUM(C745,C746)</f>
        <v>0</v>
      </c>
      <c r="D744" s="108">
        <f t="shared" si="34"/>
        <v>0</v>
      </c>
      <c r="E744" s="109" t="str">
        <f t="shared" si="35"/>
        <v/>
      </c>
      <c r="F744" s="116">
        <f t="shared" si="33"/>
        <v>0</v>
      </c>
    </row>
    <row r="745" spans="1:6" s="11" customFormat="1" ht="14.4">
      <c r="A745" s="114" t="s">
        <v>542</v>
      </c>
      <c r="B745" s="118">
        <v>0</v>
      </c>
      <c r="C745" s="173"/>
      <c r="D745" s="108">
        <f t="shared" si="34"/>
        <v>0</v>
      </c>
      <c r="E745" s="109" t="str">
        <f t="shared" si="35"/>
        <v/>
      </c>
      <c r="F745" s="116">
        <f t="shared" si="33"/>
        <v>0</v>
      </c>
    </row>
    <row r="746" spans="1:6" s="11" customFormat="1" ht="14.4">
      <c r="A746" s="114" t="s">
        <v>543</v>
      </c>
      <c r="B746" s="118">
        <v>0</v>
      </c>
      <c r="C746" s="173"/>
      <c r="D746" s="108">
        <f t="shared" si="34"/>
        <v>0</v>
      </c>
      <c r="E746" s="109" t="str">
        <f t="shared" si="35"/>
        <v/>
      </c>
      <c r="F746" s="116">
        <f t="shared" si="33"/>
        <v>0</v>
      </c>
    </row>
    <row r="747" spans="1:6" s="11" customFormat="1" ht="14.4">
      <c r="A747" s="114" t="s">
        <v>544</v>
      </c>
      <c r="B747" s="117">
        <f>SUM(B748,B749)</f>
        <v>0</v>
      </c>
      <c r="C747" s="172">
        <f>SUM(C748,C749)</f>
        <v>0</v>
      </c>
      <c r="D747" s="108">
        <f t="shared" si="34"/>
        <v>0</v>
      </c>
      <c r="E747" s="109" t="str">
        <f t="shared" si="35"/>
        <v/>
      </c>
      <c r="F747" s="116">
        <f t="shared" si="33"/>
        <v>0</v>
      </c>
    </row>
    <row r="748" spans="1:6" s="11" customFormat="1" ht="14.4">
      <c r="A748" s="114" t="s">
        <v>545</v>
      </c>
      <c r="B748" s="118">
        <v>0</v>
      </c>
      <c r="C748" s="173"/>
      <c r="D748" s="108">
        <f t="shared" si="34"/>
        <v>0</v>
      </c>
      <c r="E748" s="109" t="str">
        <f t="shared" si="35"/>
        <v/>
      </c>
      <c r="F748" s="116">
        <f t="shared" si="33"/>
        <v>0</v>
      </c>
    </row>
    <row r="749" spans="1:6" s="11" customFormat="1" ht="14.4">
      <c r="A749" s="114" t="s">
        <v>546</v>
      </c>
      <c r="B749" s="118">
        <v>0</v>
      </c>
      <c r="C749" s="173"/>
      <c r="D749" s="108">
        <f t="shared" si="34"/>
        <v>0</v>
      </c>
      <c r="E749" s="109" t="str">
        <f t="shared" si="35"/>
        <v/>
      </c>
      <c r="F749" s="116">
        <f t="shared" si="33"/>
        <v>0</v>
      </c>
    </row>
    <row r="750" spans="1:6" s="11" customFormat="1" ht="14.4">
      <c r="A750" s="114" t="s">
        <v>960</v>
      </c>
      <c r="B750" s="117"/>
      <c r="C750" s="172"/>
      <c r="D750" s="108">
        <f t="shared" si="34"/>
        <v>0</v>
      </c>
      <c r="E750" s="109" t="str">
        <f t="shared" si="35"/>
        <v/>
      </c>
      <c r="F750" s="116">
        <f t="shared" si="33"/>
        <v>0</v>
      </c>
    </row>
    <row r="751" spans="1:6" s="11" customFormat="1" ht="14.4">
      <c r="A751" s="114" t="s">
        <v>961</v>
      </c>
      <c r="B751" s="117"/>
      <c r="C751" s="172"/>
      <c r="D751" s="108">
        <f t="shared" si="34"/>
        <v>0</v>
      </c>
      <c r="E751" s="109" t="str">
        <f t="shared" si="35"/>
        <v/>
      </c>
      <c r="F751" s="116">
        <f t="shared" si="33"/>
        <v>0</v>
      </c>
    </row>
    <row r="752" spans="1:6" s="11" customFormat="1" ht="14.4">
      <c r="A752" s="114" t="s">
        <v>547</v>
      </c>
      <c r="B752" s="117">
        <f>SUM(B753,B754,B755,B756,B757)</f>
        <v>0</v>
      </c>
      <c r="C752" s="172">
        <f>SUM(C753,C754,C755,C756,C757)</f>
        <v>0</v>
      </c>
      <c r="D752" s="108">
        <f t="shared" si="34"/>
        <v>0</v>
      </c>
      <c r="E752" s="109" t="str">
        <f t="shared" si="35"/>
        <v/>
      </c>
      <c r="F752" s="116">
        <f t="shared" si="33"/>
        <v>0</v>
      </c>
    </row>
    <row r="753" spans="1:6" s="11" customFormat="1" ht="14.4">
      <c r="A753" s="114" t="s">
        <v>962</v>
      </c>
      <c r="B753" s="118">
        <v>0</v>
      </c>
      <c r="C753" s="173"/>
      <c r="D753" s="108">
        <f t="shared" si="34"/>
        <v>0</v>
      </c>
      <c r="E753" s="109" t="str">
        <f t="shared" si="35"/>
        <v/>
      </c>
      <c r="F753" s="116">
        <f t="shared" si="33"/>
        <v>0</v>
      </c>
    </row>
    <row r="754" spans="1:6" s="11" customFormat="1" ht="14.4">
      <c r="A754" s="114" t="s">
        <v>963</v>
      </c>
      <c r="B754" s="118">
        <v>0</v>
      </c>
      <c r="C754" s="173"/>
      <c r="D754" s="108">
        <f t="shared" si="34"/>
        <v>0</v>
      </c>
      <c r="E754" s="109" t="str">
        <f t="shared" si="35"/>
        <v/>
      </c>
      <c r="F754" s="116">
        <f t="shared" si="33"/>
        <v>0</v>
      </c>
    </row>
    <row r="755" spans="1:6" s="11" customFormat="1" ht="14.4">
      <c r="A755" s="114" t="s">
        <v>964</v>
      </c>
      <c r="B755" s="118"/>
      <c r="C755" s="173">
        <v>0</v>
      </c>
      <c r="D755" s="108">
        <f t="shared" si="34"/>
        <v>0</v>
      </c>
      <c r="E755" s="109" t="str">
        <f t="shared" si="35"/>
        <v/>
      </c>
      <c r="F755" s="116">
        <f t="shared" si="33"/>
        <v>0</v>
      </c>
    </row>
    <row r="756" spans="1:6" s="11" customFormat="1" ht="14.4">
      <c r="A756" s="114" t="s">
        <v>965</v>
      </c>
      <c r="B756" s="118">
        <v>0</v>
      </c>
      <c r="C756" s="173"/>
      <c r="D756" s="108">
        <f t="shared" si="34"/>
        <v>0</v>
      </c>
      <c r="E756" s="109" t="str">
        <f t="shared" si="35"/>
        <v/>
      </c>
      <c r="F756" s="116">
        <f t="shared" si="33"/>
        <v>0</v>
      </c>
    </row>
    <row r="757" spans="1:6" s="11" customFormat="1" ht="13.2" customHeight="1">
      <c r="A757" s="114" t="s">
        <v>966</v>
      </c>
      <c r="B757" s="118">
        <v>0</v>
      </c>
      <c r="C757" s="173"/>
      <c r="D757" s="108">
        <f t="shared" si="34"/>
        <v>0</v>
      </c>
      <c r="E757" s="109" t="str">
        <f t="shared" si="35"/>
        <v/>
      </c>
      <c r="F757" s="116">
        <f t="shared" si="33"/>
        <v>0</v>
      </c>
    </row>
    <row r="758" spans="1:6" s="11" customFormat="1" ht="13.2" customHeight="1">
      <c r="A758" s="114" t="s">
        <v>967</v>
      </c>
      <c r="B758" s="117"/>
      <c r="C758" s="172"/>
      <c r="D758" s="108">
        <f t="shared" si="34"/>
        <v>0</v>
      </c>
      <c r="E758" s="109" t="str">
        <f t="shared" si="35"/>
        <v/>
      </c>
      <c r="F758" s="116">
        <f t="shared" si="33"/>
        <v>0</v>
      </c>
    </row>
    <row r="759" spans="1:6" s="11" customFormat="1" ht="13.2" customHeight="1">
      <c r="A759" s="114" t="s">
        <v>968</v>
      </c>
      <c r="B759" s="117"/>
      <c r="C759" s="172"/>
      <c r="D759" s="108">
        <f t="shared" si="34"/>
        <v>0</v>
      </c>
      <c r="E759" s="109" t="str">
        <f t="shared" si="35"/>
        <v/>
      </c>
      <c r="F759" s="116">
        <f t="shared" si="33"/>
        <v>0</v>
      </c>
    </row>
    <row r="760" spans="1:6" s="11" customFormat="1" ht="13.2" customHeight="1">
      <c r="A760" s="114" t="s">
        <v>548</v>
      </c>
      <c r="B760" s="117">
        <f>SUM(B761,B762,B763,B764,B765,B766,B767,B768,B769,B770)</f>
        <v>0</v>
      </c>
      <c r="C760" s="172">
        <f>SUM(C761,C762,C763,C764,C765,C766,C767,C768,C769,C770)</f>
        <v>0</v>
      </c>
      <c r="D760" s="108">
        <f t="shared" si="34"/>
        <v>0</v>
      </c>
      <c r="E760" s="109" t="str">
        <f t="shared" si="35"/>
        <v/>
      </c>
      <c r="F760" s="116">
        <f t="shared" si="33"/>
        <v>0</v>
      </c>
    </row>
    <row r="761" spans="1:6" s="11" customFormat="1" ht="13.2" customHeight="1">
      <c r="A761" s="114" t="s">
        <v>129</v>
      </c>
      <c r="B761" s="118">
        <v>0</v>
      </c>
      <c r="C761" s="173"/>
      <c r="D761" s="108">
        <f t="shared" si="34"/>
        <v>0</v>
      </c>
      <c r="E761" s="109" t="str">
        <f t="shared" si="35"/>
        <v/>
      </c>
      <c r="F761" s="116">
        <f t="shared" si="33"/>
        <v>0</v>
      </c>
    </row>
    <row r="762" spans="1:6" s="11" customFormat="1" ht="13.2" customHeight="1">
      <c r="A762" s="114" t="s">
        <v>130</v>
      </c>
      <c r="B762" s="118">
        <v>0</v>
      </c>
      <c r="C762" s="173"/>
      <c r="D762" s="108">
        <f t="shared" si="34"/>
        <v>0</v>
      </c>
      <c r="E762" s="109" t="str">
        <f t="shared" si="35"/>
        <v/>
      </c>
      <c r="F762" s="116">
        <f t="shared" si="33"/>
        <v>0</v>
      </c>
    </row>
    <row r="763" spans="1:6" s="11" customFormat="1" ht="13.2" customHeight="1">
      <c r="A763" s="114" t="s">
        <v>131</v>
      </c>
      <c r="B763" s="118">
        <v>0</v>
      </c>
      <c r="C763" s="173"/>
      <c r="D763" s="108">
        <f t="shared" si="34"/>
        <v>0</v>
      </c>
      <c r="E763" s="109" t="str">
        <f t="shared" si="35"/>
        <v/>
      </c>
      <c r="F763" s="116">
        <f t="shared" si="33"/>
        <v>0</v>
      </c>
    </row>
    <row r="764" spans="1:6" s="11" customFormat="1" ht="13.2" customHeight="1">
      <c r="A764" s="114" t="s">
        <v>549</v>
      </c>
      <c r="B764" s="118">
        <v>0</v>
      </c>
      <c r="C764" s="173"/>
      <c r="D764" s="108">
        <f t="shared" si="34"/>
        <v>0</v>
      </c>
      <c r="E764" s="109" t="str">
        <f t="shared" si="35"/>
        <v/>
      </c>
      <c r="F764" s="116">
        <f t="shared" si="33"/>
        <v>0</v>
      </c>
    </row>
    <row r="765" spans="1:6" s="11" customFormat="1" ht="13.2" customHeight="1">
      <c r="A765" s="114" t="s">
        <v>550</v>
      </c>
      <c r="B765" s="118">
        <v>0</v>
      </c>
      <c r="C765" s="173"/>
      <c r="D765" s="108">
        <f t="shared" si="34"/>
        <v>0</v>
      </c>
      <c r="E765" s="109" t="str">
        <f t="shared" si="35"/>
        <v/>
      </c>
      <c r="F765" s="116">
        <f t="shared" si="33"/>
        <v>0</v>
      </c>
    </row>
    <row r="766" spans="1:6" s="11" customFormat="1" ht="13.2" customHeight="1">
      <c r="A766" s="114" t="s">
        <v>551</v>
      </c>
      <c r="B766" s="118">
        <v>0</v>
      </c>
      <c r="C766" s="173"/>
      <c r="D766" s="108">
        <f t="shared" si="34"/>
        <v>0</v>
      </c>
      <c r="E766" s="109" t="str">
        <f t="shared" si="35"/>
        <v/>
      </c>
      <c r="F766" s="116">
        <f t="shared" si="33"/>
        <v>0</v>
      </c>
    </row>
    <row r="767" spans="1:6" s="11" customFormat="1" ht="13.2" customHeight="1">
      <c r="A767" s="114" t="s">
        <v>168</v>
      </c>
      <c r="B767" s="118">
        <v>0</v>
      </c>
      <c r="C767" s="173"/>
      <c r="D767" s="108">
        <f t="shared" si="34"/>
        <v>0</v>
      </c>
      <c r="E767" s="109" t="str">
        <f t="shared" si="35"/>
        <v/>
      </c>
      <c r="F767" s="116">
        <f t="shared" si="33"/>
        <v>0</v>
      </c>
    </row>
    <row r="768" spans="1:6" s="11" customFormat="1" ht="13.2" customHeight="1">
      <c r="A768" s="114" t="s">
        <v>552</v>
      </c>
      <c r="B768" s="118">
        <v>0</v>
      </c>
      <c r="C768" s="173"/>
      <c r="D768" s="108">
        <f t="shared" si="34"/>
        <v>0</v>
      </c>
      <c r="E768" s="109" t="str">
        <f t="shared" si="35"/>
        <v/>
      </c>
      <c r="F768" s="116">
        <f t="shared" si="33"/>
        <v>0</v>
      </c>
    </row>
    <row r="769" spans="1:6" s="11" customFormat="1" ht="13.2" customHeight="1">
      <c r="A769" s="114" t="s">
        <v>138</v>
      </c>
      <c r="B769" s="118">
        <v>0</v>
      </c>
      <c r="C769" s="173"/>
      <c r="D769" s="108">
        <f t="shared" si="34"/>
        <v>0</v>
      </c>
      <c r="E769" s="109" t="str">
        <f t="shared" si="35"/>
        <v/>
      </c>
      <c r="F769" s="116">
        <f t="shared" si="33"/>
        <v>0</v>
      </c>
    </row>
    <row r="770" spans="1:6" s="11" customFormat="1" ht="13.2" customHeight="1">
      <c r="A770" s="114" t="s">
        <v>553</v>
      </c>
      <c r="B770" s="118">
        <v>0</v>
      </c>
      <c r="C770" s="173"/>
      <c r="D770" s="108">
        <f t="shared" si="34"/>
        <v>0</v>
      </c>
      <c r="E770" s="109" t="str">
        <f t="shared" si="35"/>
        <v/>
      </c>
      <c r="F770" s="116">
        <f t="shared" si="33"/>
        <v>0</v>
      </c>
    </row>
    <row r="771" spans="1:6" s="11" customFormat="1" ht="13.2" customHeight="1">
      <c r="A771" s="114" t="s">
        <v>969</v>
      </c>
      <c r="B771" s="118">
        <v>0</v>
      </c>
      <c r="C771" s="173"/>
      <c r="D771" s="108">
        <f t="shared" si="34"/>
        <v>0</v>
      </c>
      <c r="E771" s="109" t="str">
        <f t="shared" si="35"/>
        <v/>
      </c>
      <c r="F771" s="116">
        <f t="shared" si="33"/>
        <v>0</v>
      </c>
    </row>
    <row r="772" spans="1:6" s="11" customFormat="1" ht="13.2" customHeight="1">
      <c r="A772" s="114" t="s">
        <v>86</v>
      </c>
      <c r="B772" s="117">
        <f>SUM(B773,B784,B785,B788,B789,B790)</f>
        <v>3611</v>
      </c>
      <c r="C772" s="172">
        <f>SUM(C773,C784,C785,C788,C789,C790)</f>
        <v>2426</v>
      </c>
      <c r="D772" s="108">
        <f t="shared" si="34"/>
        <v>-1185</v>
      </c>
      <c r="E772" s="109">
        <f t="shared" si="35"/>
        <v>-32.816394350595402</v>
      </c>
      <c r="F772" s="116">
        <f t="shared" si="33"/>
        <v>6037</v>
      </c>
    </row>
    <row r="773" spans="1:6" s="11" customFormat="1" ht="13.2" customHeight="1">
      <c r="A773" s="114" t="s">
        <v>554</v>
      </c>
      <c r="B773" s="117">
        <f>SUM(B774,B775,B776,B777,B778,B779,B780,B781,B782,B783)</f>
        <v>3611</v>
      </c>
      <c r="C773" s="172">
        <f>SUM(C774,C775,C776,C777,C778,C779,C780,C781,C782,C783)</f>
        <v>2426</v>
      </c>
      <c r="D773" s="108">
        <f t="shared" si="34"/>
        <v>-1185</v>
      </c>
      <c r="E773" s="109">
        <f t="shared" si="35"/>
        <v>-32.816394350595402</v>
      </c>
      <c r="F773" s="116">
        <f t="shared" si="33"/>
        <v>6037</v>
      </c>
    </row>
    <row r="774" spans="1:6" s="11" customFormat="1" ht="13.2" customHeight="1">
      <c r="A774" s="114" t="s">
        <v>129</v>
      </c>
      <c r="B774" s="118">
        <v>111</v>
      </c>
      <c r="C774" s="173">
        <v>111</v>
      </c>
      <c r="D774" s="108">
        <f t="shared" si="34"/>
        <v>0</v>
      </c>
      <c r="E774" s="109">
        <f t="shared" si="35"/>
        <v>0</v>
      </c>
      <c r="F774" s="116">
        <f t="shared" ref="F774:F837" si="36">B774+C774</f>
        <v>222</v>
      </c>
    </row>
    <row r="775" spans="1:6" s="11" customFormat="1" ht="13.2" customHeight="1">
      <c r="A775" s="114" t="s">
        <v>130</v>
      </c>
      <c r="B775" s="118">
        <v>1329</v>
      </c>
      <c r="C775" s="173">
        <v>17</v>
      </c>
      <c r="D775" s="108">
        <f t="shared" ref="D775:D838" si="37">C775-B775</f>
        <v>-1312</v>
      </c>
      <c r="E775" s="109">
        <f t="shared" ref="E775:E838" si="38">IF(B775=0,"",D775/B775*100)</f>
        <v>-98.720842738901425</v>
      </c>
      <c r="F775" s="116">
        <f t="shared" si="36"/>
        <v>1346</v>
      </c>
    </row>
    <row r="776" spans="1:6" s="11" customFormat="1" ht="13.2" customHeight="1">
      <c r="A776" s="114" t="s">
        <v>131</v>
      </c>
      <c r="B776" s="118">
        <v>0</v>
      </c>
      <c r="C776" s="173"/>
      <c r="D776" s="108">
        <f t="shared" si="37"/>
        <v>0</v>
      </c>
      <c r="E776" s="109" t="str">
        <f t="shared" si="38"/>
        <v/>
      </c>
      <c r="F776" s="116">
        <f t="shared" si="36"/>
        <v>0</v>
      </c>
    </row>
    <row r="777" spans="1:6" s="11" customFormat="1" ht="13.2" customHeight="1">
      <c r="A777" s="114" t="s">
        <v>555</v>
      </c>
      <c r="B777" s="118">
        <v>0</v>
      </c>
      <c r="C777" s="173"/>
      <c r="D777" s="108">
        <f t="shared" si="37"/>
        <v>0</v>
      </c>
      <c r="E777" s="109" t="str">
        <f t="shared" si="38"/>
        <v/>
      </c>
      <c r="F777" s="116">
        <f t="shared" si="36"/>
        <v>0</v>
      </c>
    </row>
    <row r="778" spans="1:6" s="11" customFormat="1" ht="13.2" customHeight="1">
      <c r="A778" s="114" t="s">
        <v>556</v>
      </c>
      <c r="B778" s="118">
        <v>0</v>
      </c>
      <c r="C778" s="173"/>
      <c r="D778" s="108">
        <f t="shared" si="37"/>
        <v>0</v>
      </c>
      <c r="E778" s="109" t="str">
        <f t="shared" si="38"/>
        <v/>
      </c>
      <c r="F778" s="116">
        <f t="shared" si="36"/>
        <v>0</v>
      </c>
    </row>
    <row r="779" spans="1:6" s="11" customFormat="1" ht="13.2" customHeight="1">
      <c r="A779" s="114" t="s">
        <v>557</v>
      </c>
      <c r="B779" s="118">
        <v>0</v>
      </c>
      <c r="C779" s="173"/>
      <c r="D779" s="108">
        <f t="shared" si="37"/>
        <v>0</v>
      </c>
      <c r="E779" s="109" t="str">
        <f t="shared" si="38"/>
        <v/>
      </c>
      <c r="F779" s="116">
        <f t="shared" si="36"/>
        <v>0</v>
      </c>
    </row>
    <row r="780" spans="1:6" s="11" customFormat="1" ht="13.2" customHeight="1">
      <c r="A780" s="114" t="s">
        <v>558</v>
      </c>
      <c r="B780" s="118">
        <v>0</v>
      </c>
      <c r="C780" s="173"/>
      <c r="D780" s="108">
        <f t="shared" si="37"/>
        <v>0</v>
      </c>
      <c r="E780" s="109" t="str">
        <f t="shared" si="38"/>
        <v/>
      </c>
      <c r="F780" s="116">
        <f t="shared" si="36"/>
        <v>0</v>
      </c>
    </row>
    <row r="781" spans="1:6" s="11" customFormat="1" ht="13.2" customHeight="1">
      <c r="A781" s="114" t="s">
        <v>559</v>
      </c>
      <c r="B781" s="118">
        <v>0</v>
      </c>
      <c r="C781" s="173"/>
      <c r="D781" s="108">
        <f t="shared" si="37"/>
        <v>0</v>
      </c>
      <c r="E781" s="109" t="str">
        <f t="shared" si="38"/>
        <v/>
      </c>
      <c r="F781" s="116">
        <f t="shared" si="36"/>
        <v>0</v>
      </c>
    </row>
    <row r="782" spans="1:6" s="11" customFormat="1" ht="13.2" customHeight="1">
      <c r="A782" s="114" t="s">
        <v>560</v>
      </c>
      <c r="B782" s="118">
        <v>0</v>
      </c>
      <c r="C782" s="173"/>
      <c r="D782" s="108">
        <f t="shared" si="37"/>
        <v>0</v>
      </c>
      <c r="E782" s="109" t="str">
        <f t="shared" si="38"/>
        <v/>
      </c>
      <c r="F782" s="116">
        <f t="shared" si="36"/>
        <v>0</v>
      </c>
    </row>
    <row r="783" spans="1:6" s="11" customFormat="1" ht="13.2" customHeight="1">
      <c r="A783" s="114" t="s">
        <v>561</v>
      </c>
      <c r="B783" s="118">
        <v>2171</v>
      </c>
      <c r="C783" s="173">
        <v>2298</v>
      </c>
      <c r="D783" s="108">
        <f t="shared" si="37"/>
        <v>127</v>
      </c>
      <c r="E783" s="109">
        <f t="shared" si="38"/>
        <v>5.8498387839705206</v>
      </c>
      <c r="F783" s="116">
        <f t="shared" si="36"/>
        <v>4469</v>
      </c>
    </row>
    <row r="784" spans="1:6" s="11" customFormat="1" ht="13.2" customHeight="1">
      <c r="A784" s="114" t="s">
        <v>970</v>
      </c>
      <c r="B784" s="117"/>
      <c r="C784" s="172"/>
      <c r="D784" s="108">
        <f t="shared" si="37"/>
        <v>0</v>
      </c>
      <c r="E784" s="109" t="str">
        <f t="shared" si="38"/>
        <v/>
      </c>
      <c r="F784" s="116">
        <f t="shared" si="36"/>
        <v>0</v>
      </c>
    </row>
    <row r="785" spans="1:6" s="11" customFormat="1" ht="13.2" customHeight="1">
      <c r="A785" s="114" t="s">
        <v>562</v>
      </c>
      <c r="B785" s="117">
        <f>SUM(B786,B787)</f>
        <v>0</v>
      </c>
      <c r="C785" s="172">
        <f>SUM(C786,C787)</f>
        <v>0</v>
      </c>
      <c r="D785" s="108">
        <f t="shared" si="37"/>
        <v>0</v>
      </c>
      <c r="E785" s="109" t="str">
        <f t="shared" si="38"/>
        <v/>
      </c>
      <c r="F785" s="116">
        <f t="shared" si="36"/>
        <v>0</v>
      </c>
    </row>
    <row r="786" spans="1:6" s="11" customFormat="1" ht="13.2" customHeight="1">
      <c r="A786" s="114" t="s">
        <v>563</v>
      </c>
      <c r="B786" s="118">
        <v>0</v>
      </c>
      <c r="C786" s="173"/>
      <c r="D786" s="108">
        <f t="shared" si="37"/>
        <v>0</v>
      </c>
      <c r="E786" s="109" t="str">
        <f t="shared" si="38"/>
        <v/>
      </c>
      <c r="F786" s="116">
        <f t="shared" si="36"/>
        <v>0</v>
      </c>
    </row>
    <row r="787" spans="1:6" s="11" customFormat="1" ht="13.2" customHeight="1">
      <c r="A787" s="114" t="s">
        <v>564</v>
      </c>
      <c r="B787" s="118"/>
      <c r="C787" s="173">
        <v>0</v>
      </c>
      <c r="D787" s="108">
        <f t="shared" si="37"/>
        <v>0</v>
      </c>
      <c r="E787" s="109" t="str">
        <f t="shared" si="38"/>
        <v/>
      </c>
      <c r="F787" s="116">
        <f t="shared" si="36"/>
        <v>0</v>
      </c>
    </row>
    <row r="788" spans="1:6" s="11" customFormat="1" ht="13.2" customHeight="1">
      <c r="A788" s="114" t="s">
        <v>971</v>
      </c>
      <c r="B788" s="117"/>
      <c r="C788" s="172"/>
      <c r="D788" s="108">
        <f t="shared" si="37"/>
        <v>0</v>
      </c>
      <c r="E788" s="109" t="str">
        <f t="shared" si="38"/>
        <v/>
      </c>
      <c r="F788" s="116">
        <f t="shared" si="36"/>
        <v>0</v>
      </c>
    </row>
    <row r="789" spans="1:6" s="11" customFormat="1" ht="13.2" customHeight="1">
      <c r="A789" s="114" t="s">
        <v>972</v>
      </c>
      <c r="B789" s="117"/>
      <c r="C789" s="172"/>
      <c r="D789" s="108">
        <f t="shared" si="37"/>
        <v>0</v>
      </c>
      <c r="E789" s="109" t="str">
        <f t="shared" si="38"/>
        <v/>
      </c>
      <c r="F789" s="116">
        <f t="shared" si="36"/>
        <v>0</v>
      </c>
    </row>
    <row r="790" spans="1:6" s="11" customFormat="1" ht="13.2" customHeight="1">
      <c r="A790" s="114" t="s">
        <v>973</v>
      </c>
      <c r="B790" s="117"/>
      <c r="C790" s="172"/>
      <c r="D790" s="108">
        <f t="shared" si="37"/>
        <v>0</v>
      </c>
      <c r="E790" s="109" t="str">
        <f t="shared" si="38"/>
        <v/>
      </c>
      <c r="F790" s="116">
        <f t="shared" si="36"/>
        <v>0</v>
      </c>
    </row>
    <row r="791" spans="1:6" s="11" customFormat="1" ht="13.2" customHeight="1">
      <c r="A791" s="114" t="s">
        <v>974</v>
      </c>
      <c r="B791" s="117">
        <f>SUM(B792,B818,B840,B868,B879,B886,B892,B895)</f>
        <v>6190</v>
      </c>
      <c r="C791" s="172">
        <f>SUM(C792,C818,C840,C868,C879,C886,C892,C895)</f>
        <v>12291</v>
      </c>
      <c r="D791" s="108">
        <f t="shared" si="37"/>
        <v>6101</v>
      </c>
      <c r="E791" s="109">
        <f t="shared" si="38"/>
        <v>98.562197092084006</v>
      </c>
      <c r="F791" s="116">
        <f t="shared" si="36"/>
        <v>18481</v>
      </c>
    </row>
    <row r="792" spans="1:6" s="11" customFormat="1" ht="13.2" customHeight="1">
      <c r="A792" s="114" t="s">
        <v>975</v>
      </c>
      <c r="B792" s="117">
        <f>SUM(B793,B794,B795,B796,B797,B798,B799,B800,B801,B802,B803,B804,B805,B806,B807,B808,B809,B810,B811,B812,B813,B814,B815,B816,B817)</f>
        <v>2526</v>
      </c>
      <c r="C792" s="172">
        <f>SUM(C793,C794,C795,C796,C797,C798,C799,C800,C801,C802,C803,C804,C805,C806,C807,C808,C809,C810,C811,C812,C813,C814,C815,C816,C817)</f>
        <v>875</v>
      </c>
      <c r="D792" s="108">
        <f t="shared" si="37"/>
        <v>-1651</v>
      </c>
      <c r="E792" s="109">
        <f t="shared" si="38"/>
        <v>-65.360253365003956</v>
      </c>
      <c r="F792" s="116">
        <f t="shared" si="36"/>
        <v>3401</v>
      </c>
    </row>
    <row r="793" spans="1:6" s="11" customFormat="1" ht="13.2" customHeight="1">
      <c r="A793" s="114" t="s">
        <v>129</v>
      </c>
      <c r="B793" s="118">
        <v>182</v>
      </c>
      <c r="C793" s="173">
        <v>138</v>
      </c>
      <c r="D793" s="108">
        <f t="shared" si="37"/>
        <v>-44</v>
      </c>
      <c r="E793" s="109">
        <f t="shared" si="38"/>
        <v>-24.175824175824175</v>
      </c>
      <c r="F793" s="116">
        <f t="shared" si="36"/>
        <v>320</v>
      </c>
    </row>
    <row r="794" spans="1:6" s="11" customFormat="1" ht="13.2" customHeight="1">
      <c r="A794" s="114" t="s">
        <v>130</v>
      </c>
      <c r="B794" s="118">
        <v>63</v>
      </c>
      <c r="C794" s="173">
        <v>40</v>
      </c>
      <c r="D794" s="108">
        <f t="shared" si="37"/>
        <v>-23</v>
      </c>
      <c r="E794" s="109">
        <f t="shared" si="38"/>
        <v>-36.507936507936506</v>
      </c>
      <c r="F794" s="116">
        <f t="shared" si="36"/>
        <v>103</v>
      </c>
    </row>
    <row r="795" spans="1:6" s="11" customFormat="1" ht="13.2" customHeight="1">
      <c r="A795" s="114" t="s">
        <v>131</v>
      </c>
      <c r="B795" s="118">
        <v>0</v>
      </c>
      <c r="C795" s="173"/>
      <c r="D795" s="108">
        <f t="shared" si="37"/>
        <v>0</v>
      </c>
      <c r="E795" s="109" t="str">
        <f t="shared" si="38"/>
        <v/>
      </c>
      <c r="F795" s="116">
        <f t="shared" si="36"/>
        <v>0</v>
      </c>
    </row>
    <row r="796" spans="1:6" s="11" customFormat="1" ht="13.2" customHeight="1">
      <c r="A796" s="114" t="s">
        <v>138</v>
      </c>
      <c r="B796" s="118">
        <v>584</v>
      </c>
      <c r="C796" s="173">
        <v>609</v>
      </c>
      <c r="D796" s="108">
        <f t="shared" si="37"/>
        <v>25</v>
      </c>
      <c r="E796" s="109">
        <f t="shared" si="38"/>
        <v>4.2808219178082192</v>
      </c>
      <c r="F796" s="116">
        <f t="shared" si="36"/>
        <v>1193</v>
      </c>
    </row>
    <row r="797" spans="1:6" s="11" customFormat="1" ht="13.2" customHeight="1">
      <c r="A797" s="114" t="s">
        <v>565</v>
      </c>
      <c r="B797" s="118">
        <v>0</v>
      </c>
      <c r="C797" s="173"/>
      <c r="D797" s="108">
        <f t="shared" si="37"/>
        <v>0</v>
      </c>
      <c r="E797" s="109" t="str">
        <f t="shared" si="38"/>
        <v/>
      </c>
      <c r="F797" s="116">
        <f t="shared" si="36"/>
        <v>0</v>
      </c>
    </row>
    <row r="798" spans="1:6" s="11" customFormat="1" ht="13.2" customHeight="1">
      <c r="A798" s="114" t="s">
        <v>566</v>
      </c>
      <c r="B798" s="118">
        <v>0</v>
      </c>
      <c r="C798" s="173"/>
      <c r="D798" s="108">
        <f t="shared" si="37"/>
        <v>0</v>
      </c>
      <c r="E798" s="109" t="str">
        <f t="shared" si="38"/>
        <v/>
      </c>
      <c r="F798" s="116">
        <f t="shared" si="36"/>
        <v>0</v>
      </c>
    </row>
    <row r="799" spans="1:6" s="11" customFormat="1" ht="13.2" customHeight="1">
      <c r="A799" s="114" t="s">
        <v>567</v>
      </c>
      <c r="B799" s="118">
        <v>9</v>
      </c>
      <c r="C799" s="173">
        <v>29</v>
      </c>
      <c r="D799" s="108">
        <f t="shared" si="37"/>
        <v>20</v>
      </c>
      <c r="E799" s="109">
        <f t="shared" si="38"/>
        <v>222.22222222222223</v>
      </c>
      <c r="F799" s="116">
        <f t="shared" si="36"/>
        <v>38</v>
      </c>
    </row>
    <row r="800" spans="1:6" s="11" customFormat="1" ht="13.2" customHeight="1">
      <c r="A800" s="114" t="s">
        <v>568</v>
      </c>
      <c r="B800" s="118">
        <v>1</v>
      </c>
      <c r="C800" s="173"/>
      <c r="D800" s="108">
        <f t="shared" si="37"/>
        <v>-1</v>
      </c>
      <c r="E800" s="109">
        <f t="shared" si="38"/>
        <v>-100</v>
      </c>
      <c r="F800" s="116">
        <f t="shared" si="36"/>
        <v>1</v>
      </c>
    </row>
    <row r="801" spans="1:6" s="11" customFormat="1" ht="13.2" customHeight="1">
      <c r="A801" s="114" t="s">
        <v>569</v>
      </c>
      <c r="B801" s="118">
        <v>0</v>
      </c>
      <c r="C801" s="173"/>
      <c r="D801" s="108">
        <f t="shared" si="37"/>
        <v>0</v>
      </c>
      <c r="E801" s="109" t="str">
        <f t="shared" si="38"/>
        <v/>
      </c>
      <c r="F801" s="116">
        <f t="shared" si="36"/>
        <v>0</v>
      </c>
    </row>
    <row r="802" spans="1:6" s="11" customFormat="1" ht="13.2" customHeight="1">
      <c r="A802" s="114" t="s">
        <v>570</v>
      </c>
      <c r="B802" s="118">
        <v>2</v>
      </c>
      <c r="C802" s="173">
        <v>30</v>
      </c>
      <c r="D802" s="108">
        <f t="shared" si="37"/>
        <v>28</v>
      </c>
      <c r="E802" s="109">
        <f t="shared" si="38"/>
        <v>1400</v>
      </c>
      <c r="F802" s="116">
        <f t="shared" si="36"/>
        <v>32</v>
      </c>
    </row>
    <row r="803" spans="1:6" s="11" customFormat="1" ht="13.2" customHeight="1">
      <c r="A803" s="114" t="s">
        <v>976</v>
      </c>
      <c r="B803" s="118">
        <v>2</v>
      </c>
      <c r="C803" s="173">
        <v>9</v>
      </c>
      <c r="D803" s="108">
        <f t="shared" si="37"/>
        <v>7</v>
      </c>
      <c r="E803" s="109">
        <f t="shared" si="38"/>
        <v>350</v>
      </c>
      <c r="F803" s="116">
        <f t="shared" si="36"/>
        <v>11</v>
      </c>
    </row>
    <row r="804" spans="1:6" s="11" customFormat="1" ht="13.2" customHeight="1">
      <c r="A804" s="114" t="s">
        <v>571</v>
      </c>
      <c r="B804" s="118">
        <v>0</v>
      </c>
      <c r="C804" s="173"/>
      <c r="D804" s="108">
        <f t="shared" si="37"/>
        <v>0</v>
      </c>
      <c r="E804" s="109" t="str">
        <f t="shared" si="38"/>
        <v/>
      </c>
      <c r="F804" s="116">
        <f t="shared" si="36"/>
        <v>0</v>
      </c>
    </row>
    <row r="805" spans="1:6" s="11" customFormat="1" ht="13.2" customHeight="1">
      <c r="A805" s="114" t="s">
        <v>572</v>
      </c>
      <c r="B805" s="118">
        <v>3</v>
      </c>
      <c r="C805" s="173">
        <v>0</v>
      </c>
      <c r="D805" s="108">
        <f t="shared" si="37"/>
        <v>-3</v>
      </c>
      <c r="E805" s="109">
        <f t="shared" si="38"/>
        <v>-100</v>
      </c>
      <c r="F805" s="116">
        <f t="shared" si="36"/>
        <v>3</v>
      </c>
    </row>
    <row r="806" spans="1:6" s="11" customFormat="1" ht="13.2" customHeight="1">
      <c r="A806" s="114" t="s">
        <v>573</v>
      </c>
      <c r="B806" s="118">
        <v>0</v>
      </c>
      <c r="C806" s="173"/>
      <c r="D806" s="108">
        <f t="shared" si="37"/>
        <v>0</v>
      </c>
      <c r="E806" s="109" t="str">
        <f t="shared" si="38"/>
        <v/>
      </c>
      <c r="F806" s="116">
        <f t="shared" si="36"/>
        <v>0</v>
      </c>
    </row>
    <row r="807" spans="1:6" s="11" customFormat="1" ht="13.2" customHeight="1">
      <c r="A807" s="114" t="s">
        <v>574</v>
      </c>
      <c r="B807" s="118">
        <v>0</v>
      </c>
      <c r="C807" s="173"/>
      <c r="D807" s="108">
        <f t="shared" si="37"/>
        <v>0</v>
      </c>
      <c r="E807" s="109" t="str">
        <f t="shared" si="38"/>
        <v/>
      </c>
      <c r="F807" s="116">
        <f t="shared" si="36"/>
        <v>0</v>
      </c>
    </row>
    <row r="808" spans="1:6" s="11" customFormat="1" ht="13.2" customHeight="1">
      <c r="A808" s="114" t="s">
        <v>977</v>
      </c>
      <c r="B808" s="118">
        <v>1648</v>
      </c>
      <c r="C808" s="173">
        <v>0</v>
      </c>
      <c r="D808" s="108">
        <f t="shared" si="37"/>
        <v>-1648</v>
      </c>
      <c r="E808" s="109">
        <f t="shared" si="38"/>
        <v>-100</v>
      </c>
      <c r="F808" s="116">
        <f t="shared" si="36"/>
        <v>1648</v>
      </c>
    </row>
    <row r="809" spans="1:6" s="11" customFormat="1" ht="13.2" customHeight="1">
      <c r="A809" s="114" t="s">
        <v>978</v>
      </c>
      <c r="B809" s="118">
        <v>0</v>
      </c>
      <c r="C809" s="173"/>
      <c r="D809" s="108">
        <f t="shared" si="37"/>
        <v>0</v>
      </c>
      <c r="E809" s="109" t="str">
        <f t="shared" si="38"/>
        <v/>
      </c>
      <c r="F809" s="116">
        <f t="shared" si="36"/>
        <v>0</v>
      </c>
    </row>
    <row r="810" spans="1:6" s="11" customFormat="1" ht="13.2" customHeight="1">
      <c r="A810" s="114" t="s">
        <v>979</v>
      </c>
      <c r="B810" s="118">
        <v>0</v>
      </c>
      <c r="C810" s="173"/>
      <c r="D810" s="108">
        <f t="shared" si="37"/>
        <v>0</v>
      </c>
      <c r="E810" s="109" t="str">
        <f t="shared" si="38"/>
        <v/>
      </c>
      <c r="F810" s="116">
        <f t="shared" si="36"/>
        <v>0</v>
      </c>
    </row>
    <row r="811" spans="1:6" s="11" customFormat="1" ht="13.2" customHeight="1">
      <c r="A811" s="114" t="s">
        <v>980</v>
      </c>
      <c r="B811" s="118">
        <v>6</v>
      </c>
      <c r="C811" s="173"/>
      <c r="D811" s="108">
        <f t="shared" si="37"/>
        <v>-6</v>
      </c>
      <c r="E811" s="109">
        <f t="shared" si="38"/>
        <v>-100</v>
      </c>
      <c r="F811" s="116">
        <f t="shared" si="36"/>
        <v>6</v>
      </c>
    </row>
    <row r="812" spans="1:6" s="11" customFormat="1" ht="13.2" customHeight="1">
      <c r="A812" s="114" t="s">
        <v>575</v>
      </c>
      <c r="B812" s="118">
        <v>0</v>
      </c>
      <c r="C812" s="173"/>
      <c r="D812" s="108">
        <f t="shared" si="37"/>
        <v>0</v>
      </c>
      <c r="E812" s="109" t="str">
        <f t="shared" si="38"/>
        <v/>
      </c>
      <c r="F812" s="116">
        <f t="shared" si="36"/>
        <v>0</v>
      </c>
    </row>
    <row r="813" spans="1:6" s="11" customFormat="1" ht="13.2" customHeight="1">
      <c r="A813" s="114" t="s">
        <v>981</v>
      </c>
      <c r="B813" s="118">
        <v>0</v>
      </c>
      <c r="C813" s="173"/>
      <c r="D813" s="108">
        <f t="shared" si="37"/>
        <v>0</v>
      </c>
      <c r="E813" s="109" t="str">
        <f t="shared" si="38"/>
        <v/>
      </c>
      <c r="F813" s="116">
        <f t="shared" si="36"/>
        <v>0</v>
      </c>
    </row>
    <row r="814" spans="1:6" s="11" customFormat="1" ht="13.2" customHeight="1">
      <c r="A814" s="114" t="s">
        <v>982</v>
      </c>
      <c r="B814" s="118">
        <v>3</v>
      </c>
      <c r="C814" s="173"/>
      <c r="D814" s="108">
        <f t="shared" si="37"/>
        <v>-3</v>
      </c>
      <c r="E814" s="109">
        <f t="shared" si="38"/>
        <v>-100</v>
      </c>
      <c r="F814" s="116">
        <f t="shared" si="36"/>
        <v>3</v>
      </c>
    </row>
    <row r="815" spans="1:6" s="11" customFormat="1" ht="13.2" customHeight="1">
      <c r="A815" s="114" t="s">
        <v>576</v>
      </c>
      <c r="B815" s="118">
        <v>0</v>
      </c>
      <c r="C815" s="173"/>
      <c r="D815" s="108">
        <f t="shared" si="37"/>
        <v>0</v>
      </c>
      <c r="E815" s="109" t="str">
        <f t="shared" si="38"/>
        <v/>
      </c>
      <c r="F815" s="116">
        <f t="shared" si="36"/>
        <v>0</v>
      </c>
    </row>
    <row r="816" spans="1:6" s="11" customFormat="1" ht="13.2" customHeight="1">
      <c r="A816" s="114" t="s">
        <v>983</v>
      </c>
      <c r="B816" s="118">
        <v>20</v>
      </c>
      <c r="C816" s="173">
        <v>20</v>
      </c>
      <c r="D816" s="108">
        <f t="shared" si="37"/>
        <v>0</v>
      </c>
      <c r="E816" s="109">
        <f t="shared" si="38"/>
        <v>0</v>
      </c>
      <c r="F816" s="116">
        <f t="shared" si="36"/>
        <v>40</v>
      </c>
    </row>
    <row r="817" spans="1:6" s="11" customFormat="1" ht="13.2" customHeight="1">
      <c r="A817" s="114" t="s">
        <v>984</v>
      </c>
      <c r="B817" s="118">
        <v>3</v>
      </c>
      <c r="C817" s="173">
        <v>0</v>
      </c>
      <c r="D817" s="108">
        <f t="shared" si="37"/>
        <v>-3</v>
      </c>
      <c r="E817" s="109">
        <f t="shared" si="38"/>
        <v>-100</v>
      </c>
      <c r="F817" s="116">
        <f t="shared" si="36"/>
        <v>3</v>
      </c>
    </row>
    <row r="818" spans="1:6" s="11" customFormat="1" ht="13.2" customHeight="1">
      <c r="A818" s="114" t="s">
        <v>985</v>
      </c>
      <c r="B818" s="117">
        <f>SUM(B819,B820,B821,B822,B823,B824,B825,B826,B827,B828,B829,B830,B831,B832,B833,B834,B835,B836,B837,B838,B839)</f>
        <v>76</v>
      </c>
      <c r="C818" s="172">
        <f>SUM(C819,C820,C821,C822,C823,C824,C825,C826,C827,C828,C829,C830,C831,C832,C833,C834,C835,C836,C837,C838,C839)</f>
        <v>0</v>
      </c>
      <c r="D818" s="108">
        <f t="shared" si="37"/>
        <v>-76</v>
      </c>
      <c r="E818" s="109">
        <f t="shared" si="38"/>
        <v>-100</v>
      </c>
      <c r="F818" s="116">
        <f t="shared" si="36"/>
        <v>76</v>
      </c>
    </row>
    <row r="819" spans="1:6" s="11" customFormat="1" ht="13.2" customHeight="1">
      <c r="A819" s="114" t="s">
        <v>129</v>
      </c>
      <c r="B819" s="118">
        <v>0</v>
      </c>
      <c r="C819" s="173"/>
      <c r="D819" s="108">
        <f t="shared" si="37"/>
        <v>0</v>
      </c>
      <c r="E819" s="109" t="str">
        <f t="shared" si="38"/>
        <v/>
      </c>
      <c r="F819" s="116">
        <f t="shared" si="36"/>
        <v>0</v>
      </c>
    </row>
    <row r="820" spans="1:6" s="11" customFormat="1" ht="13.2" customHeight="1">
      <c r="A820" s="114" t="s">
        <v>130</v>
      </c>
      <c r="B820" s="118">
        <v>0</v>
      </c>
      <c r="C820" s="173"/>
      <c r="D820" s="108">
        <f t="shared" si="37"/>
        <v>0</v>
      </c>
      <c r="E820" s="109" t="str">
        <f t="shared" si="38"/>
        <v/>
      </c>
      <c r="F820" s="116">
        <f t="shared" si="36"/>
        <v>0</v>
      </c>
    </row>
    <row r="821" spans="1:6" s="11" customFormat="1" ht="13.2" customHeight="1">
      <c r="A821" s="114" t="s">
        <v>131</v>
      </c>
      <c r="B821" s="118">
        <v>0</v>
      </c>
      <c r="C821" s="173"/>
      <c r="D821" s="108">
        <f t="shared" si="37"/>
        <v>0</v>
      </c>
      <c r="E821" s="109" t="str">
        <f t="shared" si="38"/>
        <v/>
      </c>
      <c r="F821" s="116">
        <f t="shared" si="36"/>
        <v>0</v>
      </c>
    </row>
    <row r="822" spans="1:6" s="11" customFormat="1" ht="13.2" customHeight="1">
      <c r="A822" s="114" t="s">
        <v>986</v>
      </c>
      <c r="B822" s="118">
        <v>0</v>
      </c>
      <c r="C822" s="173"/>
      <c r="D822" s="108">
        <f t="shared" si="37"/>
        <v>0</v>
      </c>
      <c r="E822" s="109" t="str">
        <f t="shared" si="38"/>
        <v/>
      </c>
      <c r="F822" s="116">
        <f t="shared" si="36"/>
        <v>0</v>
      </c>
    </row>
    <row r="823" spans="1:6" s="11" customFormat="1" ht="13.2" customHeight="1">
      <c r="A823" s="114" t="s">
        <v>987</v>
      </c>
      <c r="B823" s="118">
        <v>6</v>
      </c>
      <c r="C823" s="173"/>
      <c r="D823" s="108">
        <f t="shared" si="37"/>
        <v>-6</v>
      </c>
      <c r="E823" s="109">
        <f t="shared" si="38"/>
        <v>-100</v>
      </c>
      <c r="F823" s="116">
        <f t="shared" si="36"/>
        <v>6</v>
      </c>
    </row>
    <row r="824" spans="1:6" s="11" customFormat="1" ht="13.2" customHeight="1">
      <c r="A824" s="114" t="s">
        <v>988</v>
      </c>
      <c r="B824" s="118">
        <v>0</v>
      </c>
      <c r="C824" s="173"/>
      <c r="D824" s="108">
        <f t="shared" si="37"/>
        <v>0</v>
      </c>
      <c r="E824" s="109" t="str">
        <f t="shared" si="38"/>
        <v/>
      </c>
      <c r="F824" s="116">
        <f t="shared" si="36"/>
        <v>0</v>
      </c>
    </row>
    <row r="825" spans="1:6" s="11" customFormat="1" ht="13.2" customHeight="1">
      <c r="A825" s="114" t="s">
        <v>577</v>
      </c>
      <c r="B825" s="118">
        <v>0</v>
      </c>
      <c r="C825" s="173"/>
      <c r="D825" s="108">
        <f t="shared" si="37"/>
        <v>0</v>
      </c>
      <c r="E825" s="109" t="str">
        <f t="shared" si="38"/>
        <v/>
      </c>
      <c r="F825" s="116">
        <f t="shared" si="36"/>
        <v>0</v>
      </c>
    </row>
    <row r="826" spans="1:6" s="11" customFormat="1" ht="13.2" customHeight="1">
      <c r="A826" s="114" t="s">
        <v>578</v>
      </c>
      <c r="B826" s="118">
        <v>70</v>
      </c>
      <c r="C826" s="173">
        <v>0</v>
      </c>
      <c r="D826" s="108">
        <f t="shared" si="37"/>
        <v>-70</v>
      </c>
      <c r="E826" s="109">
        <f t="shared" si="38"/>
        <v>-100</v>
      </c>
      <c r="F826" s="116">
        <f t="shared" si="36"/>
        <v>70</v>
      </c>
    </row>
    <row r="827" spans="1:6" s="11" customFormat="1" ht="13.2" customHeight="1">
      <c r="A827" s="114" t="s">
        <v>579</v>
      </c>
      <c r="B827" s="118">
        <v>0</v>
      </c>
      <c r="C827" s="173"/>
      <c r="D827" s="108">
        <f t="shared" si="37"/>
        <v>0</v>
      </c>
      <c r="E827" s="109" t="str">
        <f t="shared" si="38"/>
        <v/>
      </c>
      <c r="F827" s="116">
        <f t="shared" si="36"/>
        <v>0</v>
      </c>
    </row>
    <row r="828" spans="1:6" s="11" customFormat="1" ht="13.2" customHeight="1">
      <c r="A828" s="114" t="s">
        <v>580</v>
      </c>
      <c r="B828" s="118">
        <v>0</v>
      </c>
      <c r="C828" s="173"/>
      <c r="D828" s="108">
        <f t="shared" si="37"/>
        <v>0</v>
      </c>
      <c r="E828" s="109" t="str">
        <f t="shared" si="38"/>
        <v/>
      </c>
      <c r="F828" s="116">
        <f t="shared" si="36"/>
        <v>0</v>
      </c>
    </row>
    <row r="829" spans="1:6" s="11" customFormat="1" ht="13.2" customHeight="1">
      <c r="A829" s="114" t="s">
        <v>989</v>
      </c>
      <c r="B829" s="118">
        <v>0</v>
      </c>
      <c r="C829" s="173"/>
      <c r="D829" s="108">
        <f t="shared" si="37"/>
        <v>0</v>
      </c>
      <c r="E829" s="109" t="str">
        <f t="shared" si="38"/>
        <v/>
      </c>
      <c r="F829" s="116">
        <f t="shared" si="36"/>
        <v>0</v>
      </c>
    </row>
    <row r="830" spans="1:6" s="11" customFormat="1" ht="13.2" customHeight="1">
      <c r="A830" s="114" t="s">
        <v>581</v>
      </c>
      <c r="B830" s="118">
        <v>0</v>
      </c>
      <c r="C830" s="173"/>
      <c r="D830" s="108">
        <f t="shared" si="37"/>
        <v>0</v>
      </c>
      <c r="E830" s="109" t="str">
        <f t="shared" si="38"/>
        <v/>
      </c>
      <c r="F830" s="116">
        <f t="shared" si="36"/>
        <v>0</v>
      </c>
    </row>
    <row r="831" spans="1:6" s="11" customFormat="1" ht="13.2" customHeight="1">
      <c r="A831" s="114" t="s">
        <v>990</v>
      </c>
      <c r="B831" s="118">
        <v>0</v>
      </c>
      <c r="C831" s="173"/>
      <c r="D831" s="108">
        <f t="shared" si="37"/>
        <v>0</v>
      </c>
      <c r="E831" s="109" t="str">
        <f t="shared" si="38"/>
        <v/>
      </c>
      <c r="F831" s="116">
        <f t="shared" si="36"/>
        <v>0</v>
      </c>
    </row>
    <row r="832" spans="1:6" s="11" customFormat="1" ht="13.2" customHeight="1">
      <c r="A832" s="114" t="s">
        <v>991</v>
      </c>
      <c r="B832" s="118">
        <v>0</v>
      </c>
      <c r="C832" s="173"/>
      <c r="D832" s="108">
        <f t="shared" si="37"/>
        <v>0</v>
      </c>
      <c r="E832" s="109" t="str">
        <f t="shared" si="38"/>
        <v/>
      </c>
      <c r="F832" s="116">
        <f t="shared" si="36"/>
        <v>0</v>
      </c>
    </row>
    <row r="833" spans="1:6" s="11" customFormat="1" ht="13.2" customHeight="1">
      <c r="A833" s="114" t="s">
        <v>582</v>
      </c>
      <c r="B833" s="118">
        <v>0</v>
      </c>
      <c r="C833" s="173"/>
      <c r="D833" s="108">
        <f t="shared" si="37"/>
        <v>0</v>
      </c>
      <c r="E833" s="109" t="str">
        <f t="shared" si="38"/>
        <v/>
      </c>
      <c r="F833" s="116">
        <f t="shared" si="36"/>
        <v>0</v>
      </c>
    </row>
    <row r="834" spans="1:6" s="11" customFormat="1" ht="13.2" customHeight="1">
      <c r="A834" s="114" t="s">
        <v>583</v>
      </c>
      <c r="B834" s="118">
        <v>0</v>
      </c>
      <c r="C834" s="173"/>
      <c r="D834" s="108">
        <f t="shared" si="37"/>
        <v>0</v>
      </c>
      <c r="E834" s="109" t="str">
        <f t="shared" si="38"/>
        <v/>
      </c>
      <c r="F834" s="116">
        <f t="shared" si="36"/>
        <v>0</v>
      </c>
    </row>
    <row r="835" spans="1:6" s="11" customFormat="1" ht="13.2" customHeight="1">
      <c r="A835" s="114" t="s">
        <v>992</v>
      </c>
      <c r="B835" s="118">
        <v>0</v>
      </c>
      <c r="C835" s="173"/>
      <c r="D835" s="108">
        <f t="shared" si="37"/>
        <v>0</v>
      </c>
      <c r="E835" s="109" t="str">
        <f t="shared" si="38"/>
        <v/>
      </c>
      <c r="F835" s="116">
        <f t="shared" si="36"/>
        <v>0</v>
      </c>
    </row>
    <row r="836" spans="1:6" s="11" customFormat="1" ht="13.2" customHeight="1">
      <c r="A836" s="114" t="s">
        <v>993</v>
      </c>
      <c r="B836" s="118">
        <v>0</v>
      </c>
      <c r="C836" s="173"/>
      <c r="D836" s="108">
        <f t="shared" si="37"/>
        <v>0</v>
      </c>
      <c r="E836" s="109" t="str">
        <f t="shared" si="38"/>
        <v/>
      </c>
      <c r="F836" s="116">
        <f t="shared" si="36"/>
        <v>0</v>
      </c>
    </row>
    <row r="837" spans="1:6" s="11" customFormat="1" ht="13.2" customHeight="1">
      <c r="A837" s="114" t="s">
        <v>994</v>
      </c>
      <c r="B837" s="118">
        <v>0</v>
      </c>
      <c r="C837" s="173"/>
      <c r="D837" s="108">
        <f t="shared" si="37"/>
        <v>0</v>
      </c>
      <c r="E837" s="109" t="str">
        <f t="shared" si="38"/>
        <v/>
      </c>
      <c r="F837" s="116">
        <f t="shared" si="36"/>
        <v>0</v>
      </c>
    </row>
    <row r="838" spans="1:6" s="11" customFormat="1" ht="13.2" customHeight="1">
      <c r="A838" s="114" t="s">
        <v>976</v>
      </c>
      <c r="B838" s="118">
        <v>0</v>
      </c>
      <c r="C838" s="173"/>
      <c r="D838" s="108">
        <f t="shared" si="37"/>
        <v>0</v>
      </c>
      <c r="E838" s="109" t="str">
        <f t="shared" si="38"/>
        <v/>
      </c>
      <c r="F838" s="116">
        <f t="shared" ref="F838:F901" si="39">B838+C838</f>
        <v>0</v>
      </c>
    </row>
    <row r="839" spans="1:6" s="11" customFormat="1" ht="13.2" customHeight="1">
      <c r="A839" s="114" t="s">
        <v>995</v>
      </c>
      <c r="B839" s="118">
        <v>0</v>
      </c>
      <c r="C839" s="173">
        <v>0</v>
      </c>
      <c r="D839" s="108">
        <f t="shared" ref="D839:D902" si="40">C839-B839</f>
        <v>0</v>
      </c>
      <c r="E839" s="109" t="str">
        <f t="shared" ref="E839:E902" si="41">IF(B839=0,"",D839/B839*100)</f>
        <v/>
      </c>
      <c r="F839" s="116">
        <f t="shared" si="39"/>
        <v>0</v>
      </c>
    </row>
    <row r="840" spans="1:6" s="11" customFormat="1" ht="13.2" customHeight="1">
      <c r="A840" s="114" t="s">
        <v>584</v>
      </c>
      <c r="B840" s="117">
        <f>SUM(B841,B842,B843,B844,B845,B846,B847,B848,B849,B850,B851,B852,B853,B854,B855,B856,B857,B858,B859,B860,B861,B862,B863,B864,B865,B866,B867)</f>
        <v>1088</v>
      </c>
      <c r="C840" s="172">
        <f>SUM(C841,C842,C843,C844,C845,C846,C847,C848,C849,C850,C851,C852,C853,C854,C855,C856,C857,C858,C859,C860,C861,C862,C863,C864,C865,C866,C867)</f>
        <v>8581</v>
      </c>
      <c r="D840" s="108">
        <f t="shared" si="40"/>
        <v>7493</v>
      </c>
      <c r="E840" s="109">
        <f t="shared" si="41"/>
        <v>688.69485294117646</v>
      </c>
      <c r="F840" s="116">
        <f t="shared" si="39"/>
        <v>9669</v>
      </c>
    </row>
    <row r="841" spans="1:6" s="11" customFormat="1" ht="13.2" customHeight="1">
      <c r="A841" s="114" t="s">
        <v>129</v>
      </c>
      <c r="B841" s="118">
        <v>81</v>
      </c>
      <c r="C841" s="173">
        <v>77</v>
      </c>
      <c r="D841" s="108">
        <f t="shared" si="40"/>
        <v>-4</v>
      </c>
      <c r="E841" s="109">
        <f t="shared" si="41"/>
        <v>-4.9382716049382713</v>
      </c>
      <c r="F841" s="116">
        <f t="shared" si="39"/>
        <v>158</v>
      </c>
    </row>
    <row r="842" spans="1:6" s="11" customFormat="1" ht="13.2" customHeight="1">
      <c r="A842" s="114" t="s">
        <v>130</v>
      </c>
      <c r="B842" s="118">
        <v>33</v>
      </c>
      <c r="C842" s="173">
        <v>9</v>
      </c>
      <c r="D842" s="108">
        <f t="shared" si="40"/>
        <v>-24</v>
      </c>
      <c r="E842" s="109">
        <f t="shared" si="41"/>
        <v>-72.727272727272734</v>
      </c>
      <c r="F842" s="116">
        <f t="shared" si="39"/>
        <v>42</v>
      </c>
    </row>
    <row r="843" spans="1:6" s="11" customFormat="1" ht="13.2" customHeight="1">
      <c r="A843" s="114" t="s">
        <v>131</v>
      </c>
      <c r="B843" s="118">
        <v>0</v>
      </c>
      <c r="C843" s="173"/>
      <c r="D843" s="108">
        <f t="shared" si="40"/>
        <v>0</v>
      </c>
      <c r="E843" s="109" t="str">
        <f t="shared" si="41"/>
        <v/>
      </c>
      <c r="F843" s="116">
        <f t="shared" si="39"/>
        <v>0</v>
      </c>
    </row>
    <row r="844" spans="1:6" s="11" customFormat="1" ht="12" customHeight="1">
      <c r="A844" s="114" t="s">
        <v>585</v>
      </c>
      <c r="B844" s="118">
        <v>69</v>
      </c>
      <c r="C844" s="173">
        <v>4</v>
      </c>
      <c r="D844" s="108">
        <f t="shared" si="40"/>
        <v>-65</v>
      </c>
      <c r="E844" s="109">
        <f t="shared" si="41"/>
        <v>-94.20289855072464</v>
      </c>
      <c r="F844" s="116">
        <f t="shared" si="39"/>
        <v>73</v>
      </c>
    </row>
    <row r="845" spans="1:6" s="11" customFormat="1" ht="13.2" customHeight="1">
      <c r="A845" s="114" t="s">
        <v>586</v>
      </c>
      <c r="B845" s="118">
        <v>0</v>
      </c>
      <c r="C845" s="173"/>
      <c r="D845" s="108">
        <f t="shared" si="40"/>
        <v>0</v>
      </c>
      <c r="E845" s="109" t="str">
        <f t="shared" si="41"/>
        <v/>
      </c>
      <c r="F845" s="116">
        <f t="shared" si="39"/>
        <v>0</v>
      </c>
    </row>
    <row r="846" spans="1:6" s="11" customFormat="1" ht="13.2" customHeight="1">
      <c r="A846" s="114" t="s">
        <v>587</v>
      </c>
      <c r="B846" s="118">
        <v>0</v>
      </c>
      <c r="C846" s="173">
        <v>6</v>
      </c>
      <c r="D846" s="108">
        <f t="shared" si="40"/>
        <v>6</v>
      </c>
      <c r="E846" s="109" t="str">
        <f t="shared" si="41"/>
        <v/>
      </c>
      <c r="F846" s="116">
        <f t="shared" si="39"/>
        <v>6</v>
      </c>
    </row>
    <row r="847" spans="1:6" s="11" customFormat="1" ht="13.2" customHeight="1">
      <c r="A847" s="114" t="s">
        <v>588</v>
      </c>
      <c r="B847" s="118">
        <v>0</v>
      </c>
      <c r="C847" s="173"/>
      <c r="D847" s="108">
        <f t="shared" si="40"/>
        <v>0</v>
      </c>
      <c r="E847" s="109" t="str">
        <f t="shared" si="41"/>
        <v/>
      </c>
      <c r="F847" s="116">
        <f t="shared" si="39"/>
        <v>0</v>
      </c>
    </row>
    <row r="848" spans="1:6" s="11" customFormat="1" ht="13.2" customHeight="1">
      <c r="A848" s="114" t="s">
        <v>589</v>
      </c>
      <c r="B848" s="118">
        <v>0</v>
      </c>
      <c r="C848" s="173"/>
      <c r="D848" s="108">
        <f t="shared" si="40"/>
        <v>0</v>
      </c>
      <c r="E848" s="109" t="str">
        <f t="shared" si="41"/>
        <v/>
      </c>
      <c r="F848" s="116">
        <f t="shared" si="39"/>
        <v>0</v>
      </c>
    </row>
    <row r="849" spans="1:6" s="11" customFormat="1" ht="13.2" customHeight="1">
      <c r="A849" s="114" t="s">
        <v>590</v>
      </c>
      <c r="B849" s="118">
        <v>0</v>
      </c>
      <c r="C849" s="173"/>
      <c r="D849" s="108">
        <f t="shared" si="40"/>
        <v>0</v>
      </c>
      <c r="E849" s="109" t="str">
        <f t="shared" si="41"/>
        <v/>
      </c>
      <c r="F849" s="116">
        <f t="shared" si="39"/>
        <v>0</v>
      </c>
    </row>
    <row r="850" spans="1:6" s="11" customFormat="1" ht="13.2" customHeight="1">
      <c r="A850" s="114" t="s">
        <v>996</v>
      </c>
      <c r="B850" s="118">
        <v>0</v>
      </c>
      <c r="C850" s="173">
        <v>618</v>
      </c>
      <c r="D850" s="108">
        <f t="shared" si="40"/>
        <v>618</v>
      </c>
      <c r="E850" s="109" t="str">
        <f t="shared" si="41"/>
        <v/>
      </c>
      <c r="F850" s="116">
        <f t="shared" si="39"/>
        <v>618</v>
      </c>
    </row>
    <row r="851" spans="1:6" s="11" customFormat="1" ht="13.2" customHeight="1">
      <c r="A851" s="114" t="s">
        <v>591</v>
      </c>
      <c r="B851" s="118">
        <v>0</v>
      </c>
      <c r="C851" s="173"/>
      <c r="D851" s="108">
        <f t="shared" si="40"/>
        <v>0</v>
      </c>
      <c r="E851" s="109" t="str">
        <f t="shared" si="41"/>
        <v/>
      </c>
      <c r="F851" s="116">
        <f t="shared" si="39"/>
        <v>0</v>
      </c>
    </row>
    <row r="852" spans="1:6" s="11" customFormat="1" ht="13.2" customHeight="1">
      <c r="A852" s="114" t="s">
        <v>592</v>
      </c>
      <c r="B852" s="118">
        <v>0</v>
      </c>
      <c r="C852" s="173"/>
      <c r="D852" s="108">
        <f t="shared" si="40"/>
        <v>0</v>
      </c>
      <c r="E852" s="109" t="str">
        <f t="shared" si="41"/>
        <v/>
      </c>
      <c r="F852" s="116">
        <f t="shared" si="39"/>
        <v>0</v>
      </c>
    </row>
    <row r="853" spans="1:6" s="11" customFormat="1" ht="13.2" customHeight="1">
      <c r="A853" s="114" t="s">
        <v>593</v>
      </c>
      <c r="B853" s="118">
        <v>0</v>
      </c>
      <c r="C853" s="173"/>
      <c r="D853" s="108">
        <f t="shared" si="40"/>
        <v>0</v>
      </c>
      <c r="E853" s="109" t="str">
        <f t="shared" si="41"/>
        <v/>
      </c>
      <c r="F853" s="116">
        <f t="shared" si="39"/>
        <v>0</v>
      </c>
    </row>
    <row r="854" spans="1:6" s="11" customFormat="1" ht="13.2" customHeight="1">
      <c r="A854" s="114" t="s">
        <v>594</v>
      </c>
      <c r="B854" s="118">
        <v>221</v>
      </c>
      <c r="C854" s="173">
        <v>13</v>
      </c>
      <c r="D854" s="108">
        <f t="shared" si="40"/>
        <v>-208</v>
      </c>
      <c r="E854" s="109">
        <f t="shared" si="41"/>
        <v>-94.117647058823522</v>
      </c>
      <c r="F854" s="116">
        <f t="shared" si="39"/>
        <v>234</v>
      </c>
    </row>
    <row r="855" spans="1:6" s="11" customFormat="1" ht="13.2" customHeight="1">
      <c r="A855" s="114" t="s">
        <v>595</v>
      </c>
      <c r="B855" s="118">
        <v>5</v>
      </c>
      <c r="C855" s="173">
        <v>0</v>
      </c>
      <c r="D855" s="108">
        <f t="shared" si="40"/>
        <v>-5</v>
      </c>
      <c r="E855" s="109">
        <f t="shared" si="41"/>
        <v>-100</v>
      </c>
      <c r="F855" s="116">
        <f t="shared" si="39"/>
        <v>5</v>
      </c>
    </row>
    <row r="856" spans="1:6" s="11" customFormat="1" ht="13.2" customHeight="1">
      <c r="A856" s="114" t="s">
        <v>997</v>
      </c>
      <c r="B856" s="118">
        <v>0</v>
      </c>
      <c r="C856" s="173"/>
      <c r="D856" s="108">
        <f t="shared" si="40"/>
        <v>0</v>
      </c>
      <c r="E856" s="109" t="str">
        <f t="shared" si="41"/>
        <v/>
      </c>
      <c r="F856" s="116">
        <f t="shared" si="39"/>
        <v>0</v>
      </c>
    </row>
    <row r="857" spans="1:6" s="11" customFormat="1" ht="13.2" customHeight="1">
      <c r="A857" s="114" t="s">
        <v>596</v>
      </c>
      <c r="B857" s="118">
        <v>0</v>
      </c>
      <c r="C857" s="173"/>
      <c r="D857" s="108">
        <f t="shared" si="40"/>
        <v>0</v>
      </c>
      <c r="E857" s="109" t="str">
        <f t="shared" si="41"/>
        <v/>
      </c>
      <c r="F857" s="116">
        <f t="shared" si="39"/>
        <v>0</v>
      </c>
    </row>
    <row r="858" spans="1:6" s="11" customFormat="1" ht="13.2" customHeight="1">
      <c r="A858" s="114" t="s">
        <v>597</v>
      </c>
      <c r="B858" s="118">
        <v>0</v>
      </c>
      <c r="C858" s="173"/>
      <c r="D858" s="108">
        <f t="shared" si="40"/>
        <v>0</v>
      </c>
      <c r="E858" s="109" t="str">
        <f t="shared" si="41"/>
        <v/>
      </c>
      <c r="F858" s="116">
        <f t="shared" si="39"/>
        <v>0</v>
      </c>
    </row>
    <row r="859" spans="1:6" s="11" customFormat="1" ht="13.2" customHeight="1">
      <c r="A859" s="114" t="s">
        <v>598</v>
      </c>
      <c r="B859" s="118"/>
      <c r="C859" s="173">
        <f>7346</f>
        <v>7346</v>
      </c>
      <c r="D859" s="108">
        <f t="shared" si="40"/>
        <v>7346</v>
      </c>
      <c r="E859" s="109" t="str">
        <f t="shared" si="41"/>
        <v/>
      </c>
      <c r="F859" s="116">
        <f t="shared" si="39"/>
        <v>7346</v>
      </c>
    </row>
    <row r="860" spans="1:6" s="11" customFormat="1" ht="13.2" customHeight="1">
      <c r="A860" s="114" t="s">
        <v>599</v>
      </c>
      <c r="B860" s="118"/>
      <c r="C860" s="173">
        <v>0</v>
      </c>
      <c r="D860" s="108">
        <f t="shared" si="40"/>
        <v>0</v>
      </c>
      <c r="E860" s="109" t="str">
        <f t="shared" si="41"/>
        <v/>
      </c>
      <c r="F860" s="116">
        <f t="shared" si="39"/>
        <v>0</v>
      </c>
    </row>
    <row r="861" spans="1:6" s="11" customFormat="1" ht="13.2" customHeight="1">
      <c r="A861" s="114" t="s">
        <v>600</v>
      </c>
      <c r="B861" s="118">
        <v>0</v>
      </c>
      <c r="C861" s="173"/>
      <c r="D861" s="108">
        <f t="shared" si="40"/>
        <v>0</v>
      </c>
      <c r="E861" s="109" t="str">
        <f t="shared" si="41"/>
        <v/>
      </c>
      <c r="F861" s="116">
        <f t="shared" si="39"/>
        <v>0</v>
      </c>
    </row>
    <row r="862" spans="1:6" s="11" customFormat="1" ht="13.2" customHeight="1">
      <c r="A862" s="114" t="s">
        <v>582</v>
      </c>
      <c r="B862" s="118">
        <v>0</v>
      </c>
      <c r="C862" s="173"/>
      <c r="D862" s="108">
        <f t="shared" si="40"/>
        <v>0</v>
      </c>
      <c r="E862" s="109" t="str">
        <f t="shared" si="41"/>
        <v/>
      </c>
      <c r="F862" s="116">
        <f t="shared" si="39"/>
        <v>0</v>
      </c>
    </row>
    <row r="863" spans="1:6" s="11" customFormat="1" ht="13.2" customHeight="1">
      <c r="A863" s="114" t="s">
        <v>998</v>
      </c>
      <c r="B863" s="118">
        <v>0</v>
      </c>
      <c r="C863" s="173"/>
      <c r="D863" s="108">
        <f t="shared" si="40"/>
        <v>0</v>
      </c>
      <c r="E863" s="109" t="str">
        <f t="shared" si="41"/>
        <v/>
      </c>
      <c r="F863" s="116">
        <f t="shared" si="39"/>
        <v>0</v>
      </c>
    </row>
    <row r="864" spans="1:6" s="11" customFormat="1" ht="13.2" customHeight="1">
      <c r="A864" s="114" t="s">
        <v>601</v>
      </c>
      <c r="B864" s="118">
        <v>0</v>
      </c>
      <c r="C864" s="173"/>
      <c r="D864" s="108">
        <f t="shared" si="40"/>
        <v>0</v>
      </c>
      <c r="E864" s="109" t="str">
        <f t="shared" si="41"/>
        <v/>
      </c>
      <c r="F864" s="116">
        <f t="shared" si="39"/>
        <v>0</v>
      </c>
    </row>
    <row r="865" spans="1:6" s="11" customFormat="1" ht="13.2" customHeight="1">
      <c r="A865" s="114" t="s">
        <v>603</v>
      </c>
      <c r="B865" s="118">
        <v>0</v>
      </c>
      <c r="C865" s="173"/>
      <c r="D865" s="108">
        <f t="shared" si="40"/>
        <v>0</v>
      </c>
      <c r="E865" s="109" t="str">
        <f t="shared" si="41"/>
        <v/>
      </c>
      <c r="F865" s="116">
        <f t="shared" si="39"/>
        <v>0</v>
      </c>
    </row>
    <row r="866" spans="1:6" s="11" customFormat="1" ht="13.2" customHeight="1">
      <c r="A866" s="114" t="s">
        <v>999</v>
      </c>
      <c r="B866" s="118">
        <v>0</v>
      </c>
      <c r="C866" s="173"/>
      <c r="D866" s="108">
        <f t="shared" si="40"/>
        <v>0</v>
      </c>
      <c r="E866" s="109" t="str">
        <f t="shared" si="41"/>
        <v/>
      </c>
      <c r="F866" s="116">
        <f t="shared" si="39"/>
        <v>0</v>
      </c>
    </row>
    <row r="867" spans="1:6" s="11" customFormat="1" ht="13.2" customHeight="1">
      <c r="A867" s="114" t="s">
        <v>602</v>
      </c>
      <c r="B867" s="118">
        <v>679</v>
      </c>
      <c r="C867" s="173">
        <f>8478-7970</f>
        <v>508</v>
      </c>
      <c r="D867" s="108">
        <f t="shared" si="40"/>
        <v>-171</v>
      </c>
      <c r="E867" s="109">
        <f t="shared" si="41"/>
        <v>-25.184094256259204</v>
      </c>
      <c r="F867" s="116">
        <f t="shared" si="39"/>
        <v>1187</v>
      </c>
    </row>
    <row r="868" spans="1:6" s="11" customFormat="1" ht="13.2" customHeight="1">
      <c r="A868" s="114" t="s">
        <v>1000</v>
      </c>
      <c r="B868" s="117">
        <f>SUM(B869,B870,B871,B872,B873,B874,B875,B876,B877,B878)</f>
        <v>912</v>
      </c>
      <c r="C868" s="172">
        <f>SUM(C869,C870,C871,C872,C873,C874,C875,C876,C877,C878)</f>
        <v>503</v>
      </c>
      <c r="D868" s="108">
        <f t="shared" si="40"/>
        <v>-409</v>
      </c>
      <c r="E868" s="109">
        <f t="shared" si="41"/>
        <v>-44.846491228070171</v>
      </c>
      <c r="F868" s="116">
        <f t="shared" si="39"/>
        <v>1415</v>
      </c>
    </row>
    <row r="869" spans="1:6" s="11" customFormat="1" ht="13.2" customHeight="1">
      <c r="A869" s="114" t="s">
        <v>129</v>
      </c>
      <c r="B869" s="118">
        <v>0</v>
      </c>
      <c r="C869" s="173"/>
      <c r="D869" s="108">
        <f t="shared" si="40"/>
        <v>0</v>
      </c>
      <c r="E869" s="109" t="str">
        <f t="shared" si="41"/>
        <v/>
      </c>
      <c r="F869" s="116">
        <f t="shared" si="39"/>
        <v>0</v>
      </c>
    </row>
    <row r="870" spans="1:6" s="11" customFormat="1" ht="13.2" customHeight="1">
      <c r="A870" s="114" t="s">
        <v>130</v>
      </c>
      <c r="B870" s="118">
        <v>0</v>
      </c>
      <c r="C870" s="173"/>
      <c r="D870" s="108">
        <f t="shared" si="40"/>
        <v>0</v>
      </c>
      <c r="E870" s="109" t="str">
        <f t="shared" si="41"/>
        <v/>
      </c>
      <c r="F870" s="116">
        <f t="shared" si="39"/>
        <v>0</v>
      </c>
    </row>
    <row r="871" spans="1:6" s="11" customFormat="1" ht="13.2" customHeight="1">
      <c r="A871" s="114" t="s">
        <v>131</v>
      </c>
      <c r="B871" s="118">
        <v>0</v>
      </c>
      <c r="C871" s="173"/>
      <c r="D871" s="108">
        <f t="shared" si="40"/>
        <v>0</v>
      </c>
      <c r="E871" s="109" t="str">
        <f t="shared" si="41"/>
        <v/>
      </c>
      <c r="F871" s="116">
        <f t="shared" si="39"/>
        <v>0</v>
      </c>
    </row>
    <row r="872" spans="1:6" s="11" customFormat="1" ht="13.2" customHeight="1">
      <c r="A872" s="114" t="s">
        <v>604</v>
      </c>
      <c r="B872" s="118">
        <v>0</v>
      </c>
      <c r="C872" s="173"/>
      <c r="D872" s="108">
        <f t="shared" si="40"/>
        <v>0</v>
      </c>
      <c r="E872" s="109" t="str">
        <f t="shared" si="41"/>
        <v/>
      </c>
      <c r="F872" s="116">
        <f t="shared" si="39"/>
        <v>0</v>
      </c>
    </row>
    <row r="873" spans="1:6" s="11" customFormat="1" ht="13.2" customHeight="1">
      <c r="A873" s="114" t="s">
        <v>605</v>
      </c>
      <c r="B873" s="118">
        <v>0</v>
      </c>
      <c r="C873" s="173"/>
      <c r="D873" s="108">
        <f t="shared" si="40"/>
        <v>0</v>
      </c>
      <c r="E873" s="109" t="str">
        <f t="shared" si="41"/>
        <v/>
      </c>
      <c r="F873" s="116">
        <f t="shared" si="39"/>
        <v>0</v>
      </c>
    </row>
    <row r="874" spans="1:6" s="11" customFormat="1" ht="13.2" customHeight="1">
      <c r="A874" s="114" t="s">
        <v>606</v>
      </c>
      <c r="B874" s="118">
        <v>0</v>
      </c>
      <c r="C874" s="173"/>
      <c r="D874" s="108">
        <f t="shared" si="40"/>
        <v>0</v>
      </c>
      <c r="E874" s="109" t="str">
        <f t="shared" si="41"/>
        <v/>
      </c>
      <c r="F874" s="116">
        <f t="shared" si="39"/>
        <v>0</v>
      </c>
    </row>
    <row r="875" spans="1:6" s="11" customFormat="1" ht="13.2" customHeight="1">
      <c r="A875" s="114" t="s">
        <v>1001</v>
      </c>
      <c r="B875" s="118">
        <v>0</v>
      </c>
      <c r="C875" s="173"/>
      <c r="D875" s="108">
        <f t="shared" si="40"/>
        <v>0</v>
      </c>
      <c r="E875" s="109" t="str">
        <f t="shared" si="41"/>
        <v/>
      </c>
      <c r="F875" s="116">
        <f t="shared" si="39"/>
        <v>0</v>
      </c>
    </row>
    <row r="876" spans="1:6" s="11" customFormat="1" ht="13.2" customHeight="1">
      <c r="A876" s="114" t="s">
        <v>1002</v>
      </c>
      <c r="B876" s="118">
        <v>0</v>
      </c>
      <c r="C876" s="173"/>
      <c r="D876" s="108">
        <f t="shared" si="40"/>
        <v>0</v>
      </c>
      <c r="E876" s="109" t="str">
        <f t="shared" si="41"/>
        <v/>
      </c>
      <c r="F876" s="116">
        <f t="shared" si="39"/>
        <v>0</v>
      </c>
    </row>
    <row r="877" spans="1:6" s="11" customFormat="1" ht="13.2" customHeight="1">
      <c r="A877" s="114" t="s">
        <v>138</v>
      </c>
      <c r="B877" s="118">
        <v>0</v>
      </c>
      <c r="C877" s="173"/>
      <c r="D877" s="108">
        <f t="shared" si="40"/>
        <v>0</v>
      </c>
      <c r="E877" s="109" t="str">
        <f t="shared" si="41"/>
        <v/>
      </c>
      <c r="F877" s="116">
        <f t="shared" si="39"/>
        <v>0</v>
      </c>
    </row>
    <row r="878" spans="1:6" s="11" customFormat="1" ht="13.2" customHeight="1">
      <c r="A878" s="114" t="s">
        <v>1003</v>
      </c>
      <c r="B878" s="118">
        <v>912</v>
      </c>
      <c r="C878" s="173">
        <v>503</v>
      </c>
      <c r="D878" s="108">
        <f t="shared" si="40"/>
        <v>-409</v>
      </c>
      <c r="E878" s="109">
        <f t="shared" si="41"/>
        <v>-44.846491228070171</v>
      </c>
      <c r="F878" s="116">
        <f t="shared" si="39"/>
        <v>1415</v>
      </c>
    </row>
    <row r="879" spans="1:6" s="11" customFormat="1" ht="13.2" customHeight="1">
      <c r="A879" s="114" t="s">
        <v>607</v>
      </c>
      <c r="B879" s="117">
        <f>SUM(B880,B881,B882,B883,B884,B885)</f>
        <v>190</v>
      </c>
      <c r="C879" s="172">
        <f>SUM(C880,C881,C882,C883,C884,C885)</f>
        <v>819</v>
      </c>
      <c r="D879" s="108">
        <f t="shared" si="40"/>
        <v>629</v>
      </c>
      <c r="E879" s="109">
        <f t="shared" si="41"/>
        <v>331.05263157894734</v>
      </c>
      <c r="F879" s="116">
        <f t="shared" si="39"/>
        <v>1009</v>
      </c>
    </row>
    <row r="880" spans="1:6" s="11" customFormat="1" ht="13.2" customHeight="1">
      <c r="A880" s="114" t="s">
        <v>1004</v>
      </c>
      <c r="B880" s="118">
        <v>86</v>
      </c>
      <c r="C880" s="173">
        <v>80</v>
      </c>
      <c r="D880" s="108">
        <f t="shared" si="40"/>
        <v>-6</v>
      </c>
      <c r="E880" s="109">
        <f t="shared" si="41"/>
        <v>-6.9767441860465116</v>
      </c>
      <c r="F880" s="116">
        <f t="shared" si="39"/>
        <v>166</v>
      </c>
    </row>
    <row r="881" spans="1:6" s="11" customFormat="1" ht="13.2" customHeight="1">
      <c r="A881" s="114" t="s">
        <v>608</v>
      </c>
      <c r="B881" s="118">
        <v>0</v>
      </c>
      <c r="C881" s="173"/>
      <c r="D881" s="108">
        <f t="shared" si="40"/>
        <v>0</v>
      </c>
      <c r="E881" s="109" t="str">
        <f t="shared" si="41"/>
        <v/>
      </c>
      <c r="F881" s="116">
        <f t="shared" si="39"/>
        <v>0</v>
      </c>
    </row>
    <row r="882" spans="1:6" s="11" customFormat="1" ht="13.2" customHeight="1">
      <c r="A882" s="114" t="s">
        <v>609</v>
      </c>
      <c r="B882" s="118">
        <v>0</v>
      </c>
      <c r="C882" s="173">
        <v>635</v>
      </c>
      <c r="D882" s="108">
        <f t="shared" si="40"/>
        <v>635</v>
      </c>
      <c r="E882" s="109" t="str">
        <f t="shared" si="41"/>
        <v/>
      </c>
      <c r="F882" s="116">
        <f t="shared" si="39"/>
        <v>635</v>
      </c>
    </row>
    <row r="883" spans="1:6" s="11" customFormat="1" ht="13.2" customHeight="1">
      <c r="A883" s="114" t="s">
        <v>610</v>
      </c>
      <c r="B883" s="118">
        <v>80</v>
      </c>
      <c r="C883" s="173">
        <v>80</v>
      </c>
      <c r="D883" s="108">
        <f t="shared" si="40"/>
        <v>0</v>
      </c>
      <c r="E883" s="109">
        <f t="shared" si="41"/>
        <v>0</v>
      </c>
      <c r="F883" s="116">
        <f t="shared" si="39"/>
        <v>160</v>
      </c>
    </row>
    <row r="884" spans="1:6" s="11" customFormat="1" ht="13.2" customHeight="1">
      <c r="A884" s="114" t="s">
        <v>1005</v>
      </c>
      <c r="B884" s="118">
        <v>0</v>
      </c>
      <c r="C884" s="173"/>
      <c r="D884" s="108">
        <f t="shared" si="40"/>
        <v>0</v>
      </c>
      <c r="E884" s="109" t="str">
        <f t="shared" si="41"/>
        <v/>
      </c>
      <c r="F884" s="116">
        <f t="shared" si="39"/>
        <v>0</v>
      </c>
    </row>
    <row r="885" spans="1:6" s="11" customFormat="1" ht="13.2" customHeight="1">
      <c r="A885" s="114" t="s">
        <v>611</v>
      </c>
      <c r="B885" s="118">
        <v>24</v>
      </c>
      <c r="C885" s="173">
        <v>24</v>
      </c>
      <c r="D885" s="108">
        <f t="shared" si="40"/>
        <v>0</v>
      </c>
      <c r="E885" s="109">
        <f t="shared" si="41"/>
        <v>0</v>
      </c>
      <c r="F885" s="116">
        <f t="shared" si="39"/>
        <v>48</v>
      </c>
    </row>
    <row r="886" spans="1:6" s="11" customFormat="1" ht="13.2" customHeight="1">
      <c r="A886" s="114" t="s">
        <v>612</v>
      </c>
      <c r="B886" s="117">
        <f>SUM(B887,B888,B889,B890,B891)</f>
        <v>98</v>
      </c>
      <c r="C886" s="172">
        <f>SUM(C887,C888,C889,C890,C891)</f>
        <v>30</v>
      </c>
      <c r="D886" s="108">
        <f t="shared" si="40"/>
        <v>-68</v>
      </c>
      <c r="E886" s="109">
        <f t="shared" si="41"/>
        <v>-69.387755102040813</v>
      </c>
      <c r="F886" s="116">
        <f t="shared" si="39"/>
        <v>128</v>
      </c>
    </row>
    <row r="887" spans="1:6" s="11" customFormat="1" ht="13.2" customHeight="1">
      <c r="A887" s="114" t="s">
        <v>613</v>
      </c>
      <c r="B887" s="118">
        <v>0</v>
      </c>
      <c r="C887" s="173"/>
      <c r="D887" s="108">
        <f t="shared" si="40"/>
        <v>0</v>
      </c>
      <c r="E887" s="109" t="str">
        <f t="shared" si="41"/>
        <v/>
      </c>
      <c r="F887" s="116">
        <f t="shared" si="39"/>
        <v>0</v>
      </c>
    </row>
    <row r="888" spans="1:6" s="11" customFormat="1" ht="13.2" customHeight="1">
      <c r="A888" s="114" t="s">
        <v>614</v>
      </c>
      <c r="B888" s="118">
        <v>77</v>
      </c>
      <c r="C888" s="173">
        <v>26</v>
      </c>
      <c r="D888" s="108">
        <f t="shared" si="40"/>
        <v>-51</v>
      </c>
      <c r="E888" s="109">
        <f t="shared" si="41"/>
        <v>-66.233766233766232</v>
      </c>
      <c r="F888" s="116">
        <f t="shared" si="39"/>
        <v>103</v>
      </c>
    </row>
    <row r="889" spans="1:6" s="11" customFormat="1" ht="13.2" customHeight="1">
      <c r="A889" s="114" t="s">
        <v>1006</v>
      </c>
      <c r="B889" s="118">
        <v>19</v>
      </c>
      <c r="C889" s="173">
        <v>4</v>
      </c>
      <c r="D889" s="108">
        <f t="shared" si="40"/>
        <v>-15</v>
      </c>
      <c r="E889" s="109">
        <f t="shared" si="41"/>
        <v>-78.94736842105263</v>
      </c>
      <c r="F889" s="116">
        <f t="shared" si="39"/>
        <v>23</v>
      </c>
    </row>
    <row r="890" spans="1:6" s="11" customFormat="1" ht="13.2" customHeight="1">
      <c r="A890" s="114" t="s">
        <v>615</v>
      </c>
      <c r="B890" s="118">
        <v>0</v>
      </c>
      <c r="C890" s="173"/>
      <c r="D890" s="108">
        <f t="shared" si="40"/>
        <v>0</v>
      </c>
      <c r="E890" s="109" t="str">
        <f t="shared" si="41"/>
        <v/>
      </c>
      <c r="F890" s="116">
        <f t="shared" si="39"/>
        <v>0</v>
      </c>
    </row>
    <row r="891" spans="1:6" s="11" customFormat="1" ht="13.2" customHeight="1">
      <c r="A891" s="114" t="s">
        <v>616</v>
      </c>
      <c r="B891" s="118">
        <v>2</v>
      </c>
      <c r="C891" s="173"/>
      <c r="D891" s="108">
        <f t="shared" si="40"/>
        <v>-2</v>
      </c>
      <c r="E891" s="109">
        <f t="shared" si="41"/>
        <v>-100</v>
      </c>
      <c r="F891" s="116">
        <f t="shared" si="39"/>
        <v>2</v>
      </c>
    </row>
    <row r="892" spans="1:6" s="11" customFormat="1" ht="13.2" customHeight="1">
      <c r="A892" s="114" t="s">
        <v>1007</v>
      </c>
      <c r="B892" s="117">
        <f>SUM(B893,B894)</f>
        <v>1300</v>
      </c>
      <c r="C892" s="172">
        <f>SUM(C893,C894)</f>
        <v>1332</v>
      </c>
      <c r="D892" s="108">
        <f t="shared" si="40"/>
        <v>32</v>
      </c>
      <c r="E892" s="109">
        <f t="shared" si="41"/>
        <v>2.4615384615384617</v>
      </c>
      <c r="F892" s="116">
        <f t="shared" si="39"/>
        <v>2632</v>
      </c>
    </row>
    <row r="893" spans="1:6" s="11" customFormat="1" ht="13.2" customHeight="1">
      <c r="A893" s="114" t="s">
        <v>617</v>
      </c>
      <c r="B893" s="118">
        <v>0</v>
      </c>
      <c r="C893" s="173"/>
      <c r="D893" s="108">
        <f t="shared" si="40"/>
        <v>0</v>
      </c>
      <c r="E893" s="109" t="str">
        <f t="shared" si="41"/>
        <v/>
      </c>
      <c r="F893" s="116">
        <f t="shared" si="39"/>
        <v>0</v>
      </c>
    </row>
    <row r="894" spans="1:6" s="11" customFormat="1" ht="13.2" customHeight="1">
      <c r="A894" s="114" t="s">
        <v>618</v>
      </c>
      <c r="B894" s="118">
        <v>1300</v>
      </c>
      <c r="C894" s="173">
        <v>1332</v>
      </c>
      <c r="D894" s="108">
        <f t="shared" si="40"/>
        <v>32</v>
      </c>
      <c r="E894" s="109">
        <f t="shared" si="41"/>
        <v>2.4615384615384617</v>
      </c>
      <c r="F894" s="116">
        <f t="shared" si="39"/>
        <v>2632</v>
      </c>
    </row>
    <row r="895" spans="1:6" s="11" customFormat="1" ht="13.2" customHeight="1">
      <c r="A895" s="114" t="s">
        <v>1008</v>
      </c>
      <c r="B895" s="117">
        <f>SUM(B896,B897)</f>
        <v>0</v>
      </c>
      <c r="C895" s="172">
        <f>SUM(C896,C897)</f>
        <v>151</v>
      </c>
      <c r="D895" s="108">
        <f t="shared" si="40"/>
        <v>151</v>
      </c>
      <c r="E895" s="109" t="str">
        <f t="shared" si="41"/>
        <v/>
      </c>
      <c r="F895" s="116">
        <f t="shared" si="39"/>
        <v>151</v>
      </c>
    </row>
    <row r="896" spans="1:6" s="11" customFormat="1" ht="13.2" customHeight="1">
      <c r="A896" s="114" t="s">
        <v>619</v>
      </c>
      <c r="B896" s="118">
        <v>0</v>
      </c>
      <c r="C896" s="173"/>
      <c r="D896" s="108">
        <f t="shared" si="40"/>
        <v>0</v>
      </c>
      <c r="E896" s="109" t="str">
        <f t="shared" si="41"/>
        <v/>
      </c>
      <c r="F896" s="116">
        <f t="shared" si="39"/>
        <v>0</v>
      </c>
    </row>
    <row r="897" spans="1:6" s="11" customFormat="1" ht="13.2" customHeight="1">
      <c r="A897" s="114" t="s">
        <v>1009</v>
      </c>
      <c r="B897" s="118">
        <v>0</v>
      </c>
      <c r="C897" s="173">
        <v>151</v>
      </c>
      <c r="D897" s="108">
        <f t="shared" si="40"/>
        <v>151</v>
      </c>
      <c r="E897" s="109" t="str">
        <f t="shared" si="41"/>
        <v/>
      </c>
      <c r="F897" s="116">
        <f t="shared" si="39"/>
        <v>151</v>
      </c>
    </row>
    <row r="898" spans="1:6" s="11" customFormat="1" ht="13.2" customHeight="1">
      <c r="A898" s="114" t="s">
        <v>1010</v>
      </c>
      <c r="B898" s="117">
        <f>SUM(B899,B921,B931,B941,B948,B953)</f>
        <v>1156</v>
      </c>
      <c r="C898" s="172">
        <f>SUM(C899,C921,C931,C941,C948,C953)</f>
        <v>513</v>
      </c>
      <c r="D898" s="108">
        <f t="shared" si="40"/>
        <v>-643</v>
      </c>
      <c r="E898" s="109">
        <f t="shared" si="41"/>
        <v>-55.622837370242216</v>
      </c>
      <c r="F898" s="116">
        <f t="shared" si="39"/>
        <v>1669</v>
      </c>
    </row>
    <row r="899" spans="1:6" s="11" customFormat="1" ht="13.2" customHeight="1">
      <c r="A899" s="114" t="s">
        <v>620</v>
      </c>
      <c r="B899" s="117">
        <f>SUM(B900,B901,B902,B903,B904,B905,B906,B907,B908,B909,B910,B911,B912,B913,B914,B915,B916,B917,B918,B919,B920)</f>
        <v>1136</v>
      </c>
      <c r="C899" s="172">
        <f>SUM(C900,C901,C902,C903,C904,C905,C906,C907,C908,C909,C910,C911,C912,C913,C914,C915,C916,C917,C918,C919,C920)</f>
        <v>513</v>
      </c>
      <c r="D899" s="108">
        <f t="shared" si="40"/>
        <v>-623</v>
      </c>
      <c r="E899" s="109">
        <f t="shared" si="41"/>
        <v>-54.841549295774648</v>
      </c>
      <c r="F899" s="116">
        <f t="shared" si="39"/>
        <v>1649</v>
      </c>
    </row>
    <row r="900" spans="1:6" s="11" customFormat="1" ht="13.2" customHeight="1">
      <c r="A900" s="114" t="s">
        <v>129</v>
      </c>
      <c r="B900" s="118">
        <v>70</v>
      </c>
      <c r="C900" s="173">
        <v>70</v>
      </c>
      <c r="D900" s="108">
        <f t="shared" si="40"/>
        <v>0</v>
      </c>
      <c r="E900" s="109">
        <f t="shared" si="41"/>
        <v>0</v>
      </c>
      <c r="F900" s="116">
        <f t="shared" si="39"/>
        <v>140</v>
      </c>
    </row>
    <row r="901" spans="1:6" s="11" customFormat="1" ht="13.2" customHeight="1">
      <c r="A901" s="114" t="s">
        <v>130</v>
      </c>
      <c r="B901" s="118">
        <v>76</v>
      </c>
      <c r="C901" s="173">
        <v>17</v>
      </c>
      <c r="D901" s="108">
        <f t="shared" si="40"/>
        <v>-59</v>
      </c>
      <c r="E901" s="109">
        <f t="shared" si="41"/>
        <v>-77.631578947368425</v>
      </c>
      <c r="F901" s="116">
        <f t="shared" si="39"/>
        <v>93</v>
      </c>
    </row>
    <row r="902" spans="1:6" s="11" customFormat="1" ht="13.2" customHeight="1">
      <c r="A902" s="114" t="s">
        <v>131</v>
      </c>
      <c r="B902" s="118">
        <v>0</v>
      </c>
      <c r="C902" s="173"/>
      <c r="D902" s="108">
        <f t="shared" si="40"/>
        <v>0</v>
      </c>
      <c r="E902" s="109" t="str">
        <f t="shared" si="41"/>
        <v/>
      </c>
      <c r="F902" s="116">
        <f t="shared" ref="F902:F965" si="42">B902+C902</f>
        <v>0</v>
      </c>
    </row>
    <row r="903" spans="1:6" s="11" customFormat="1" ht="13.2" customHeight="1">
      <c r="A903" s="114" t="s">
        <v>621</v>
      </c>
      <c r="B903" s="118">
        <v>0</v>
      </c>
      <c r="C903" s="173"/>
      <c r="D903" s="108">
        <f t="shared" ref="D903:D966" si="43">C903-B903</f>
        <v>0</v>
      </c>
      <c r="E903" s="109" t="str">
        <f t="shared" ref="E903:E966" si="44">IF(B903=0,"",D903/B903*100)</f>
        <v/>
      </c>
      <c r="F903" s="116">
        <f t="shared" si="42"/>
        <v>0</v>
      </c>
    </row>
    <row r="904" spans="1:6" s="11" customFormat="1" ht="13.2" customHeight="1">
      <c r="A904" s="114" t="s">
        <v>622</v>
      </c>
      <c r="B904" s="118">
        <v>0</v>
      </c>
      <c r="C904" s="173"/>
      <c r="D904" s="108">
        <f t="shared" si="43"/>
        <v>0</v>
      </c>
      <c r="E904" s="109" t="str">
        <f t="shared" si="44"/>
        <v/>
      </c>
      <c r="F904" s="116">
        <f t="shared" si="42"/>
        <v>0</v>
      </c>
    </row>
    <row r="905" spans="1:6" s="11" customFormat="1" ht="13.2" customHeight="1">
      <c r="A905" s="114" t="s">
        <v>623</v>
      </c>
      <c r="B905" s="118">
        <v>0</v>
      </c>
      <c r="C905" s="173">
        <v>2</v>
      </c>
      <c r="D905" s="108">
        <f t="shared" si="43"/>
        <v>2</v>
      </c>
      <c r="E905" s="109" t="str">
        <f t="shared" si="44"/>
        <v/>
      </c>
      <c r="F905" s="116">
        <f t="shared" si="42"/>
        <v>2</v>
      </c>
    </row>
    <row r="906" spans="1:6" s="11" customFormat="1" ht="13.2" customHeight="1">
      <c r="A906" s="114" t="s">
        <v>624</v>
      </c>
      <c r="B906" s="118">
        <v>0</v>
      </c>
      <c r="C906" s="173"/>
      <c r="D906" s="108">
        <f t="shared" si="43"/>
        <v>0</v>
      </c>
      <c r="E906" s="109" t="str">
        <f t="shared" si="44"/>
        <v/>
      </c>
      <c r="F906" s="116">
        <f t="shared" si="42"/>
        <v>0</v>
      </c>
    </row>
    <row r="907" spans="1:6" s="11" customFormat="1" ht="13.2" customHeight="1">
      <c r="A907" s="114" t="s">
        <v>625</v>
      </c>
      <c r="B907" s="118">
        <v>0</v>
      </c>
      <c r="C907" s="173"/>
      <c r="D907" s="108">
        <f t="shared" si="43"/>
        <v>0</v>
      </c>
      <c r="E907" s="109" t="str">
        <f t="shared" si="44"/>
        <v/>
      </c>
      <c r="F907" s="116">
        <f t="shared" si="42"/>
        <v>0</v>
      </c>
    </row>
    <row r="908" spans="1:6" s="11" customFormat="1" ht="13.2" customHeight="1">
      <c r="A908" s="114" t="s">
        <v>626</v>
      </c>
      <c r="B908" s="118">
        <v>0</v>
      </c>
      <c r="C908" s="173"/>
      <c r="D908" s="108">
        <f t="shared" si="43"/>
        <v>0</v>
      </c>
      <c r="E908" s="109" t="str">
        <f t="shared" si="44"/>
        <v/>
      </c>
      <c r="F908" s="116">
        <f t="shared" si="42"/>
        <v>0</v>
      </c>
    </row>
    <row r="909" spans="1:6" s="11" customFormat="1" ht="13.2" customHeight="1">
      <c r="A909" s="114" t="s">
        <v>627</v>
      </c>
      <c r="B909" s="118">
        <v>0</v>
      </c>
      <c r="C909" s="173"/>
      <c r="D909" s="108">
        <f t="shared" si="43"/>
        <v>0</v>
      </c>
      <c r="E909" s="109" t="str">
        <f t="shared" si="44"/>
        <v/>
      </c>
      <c r="F909" s="116">
        <f t="shared" si="42"/>
        <v>0</v>
      </c>
    </row>
    <row r="910" spans="1:6" s="11" customFormat="1" ht="13.2" customHeight="1">
      <c r="A910" s="114" t="s">
        <v>628</v>
      </c>
      <c r="B910" s="118">
        <v>0</v>
      </c>
      <c r="C910" s="173"/>
      <c r="D910" s="108">
        <f t="shared" si="43"/>
        <v>0</v>
      </c>
      <c r="E910" s="109" t="str">
        <f t="shared" si="44"/>
        <v/>
      </c>
      <c r="F910" s="116">
        <f t="shared" si="42"/>
        <v>0</v>
      </c>
    </row>
    <row r="911" spans="1:6" s="11" customFormat="1" ht="13.2" customHeight="1">
      <c r="A911" s="114" t="s">
        <v>629</v>
      </c>
      <c r="B911" s="118">
        <v>0</v>
      </c>
      <c r="C911" s="173"/>
      <c r="D911" s="108">
        <f t="shared" si="43"/>
        <v>0</v>
      </c>
      <c r="E911" s="109" t="str">
        <f t="shared" si="44"/>
        <v/>
      </c>
      <c r="F911" s="116">
        <f t="shared" si="42"/>
        <v>0</v>
      </c>
    </row>
    <row r="912" spans="1:6" s="11" customFormat="1" ht="13.2" customHeight="1">
      <c r="A912" s="114" t="s">
        <v>630</v>
      </c>
      <c r="B912" s="118">
        <v>0</v>
      </c>
      <c r="C912" s="173"/>
      <c r="D912" s="108">
        <f t="shared" si="43"/>
        <v>0</v>
      </c>
      <c r="E912" s="109" t="str">
        <f t="shared" si="44"/>
        <v/>
      </c>
      <c r="F912" s="116">
        <f t="shared" si="42"/>
        <v>0</v>
      </c>
    </row>
    <row r="913" spans="1:6" s="11" customFormat="1" ht="13.2" customHeight="1">
      <c r="A913" s="114" t="s">
        <v>631</v>
      </c>
      <c r="B913" s="118">
        <v>0</v>
      </c>
      <c r="C913" s="173"/>
      <c r="D913" s="108">
        <f t="shared" si="43"/>
        <v>0</v>
      </c>
      <c r="E913" s="109" t="str">
        <f t="shared" si="44"/>
        <v/>
      </c>
      <c r="F913" s="116">
        <f t="shared" si="42"/>
        <v>0</v>
      </c>
    </row>
    <row r="914" spans="1:6" s="11" customFormat="1" ht="13.2" customHeight="1">
      <c r="A914" s="114" t="s">
        <v>632</v>
      </c>
      <c r="B914" s="118">
        <v>0</v>
      </c>
      <c r="C914" s="173"/>
      <c r="D914" s="108">
        <f t="shared" si="43"/>
        <v>0</v>
      </c>
      <c r="E914" s="109" t="str">
        <f t="shared" si="44"/>
        <v/>
      </c>
      <c r="F914" s="116">
        <f t="shared" si="42"/>
        <v>0</v>
      </c>
    </row>
    <row r="915" spans="1:6" s="11" customFormat="1" ht="13.2" customHeight="1">
      <c r="A915" s="114" t="s">
        <v>633</v>
      </c>
      <c r="B915" s="118">
        <v>0</v>
      </c>
      <c r="C915" s="173"/>
      <c r="D915" s="108">
        <f t="shared" si="43"/>
        <v>0</v>
      </c>
      <c r="E915" s="109" t="str">
        <f t="shared" si="44"/>
        <v/>
      </c>
      <c r="F915" s="116">
        <f t="shared" si="42"/>
        <v>0</v>
      </c>
    </row>
    <row r="916" spans="1:6" s="11" customFormat="1" ht="13.2" customHeight="1">
      <c r="A916" s="114" t="s">
        <v>634</v>
      </c>
      <c r="B916" s="118">
        <v>0</v>
      </c>
      <c r="C916" s="173"/>
      <c r="D916" s="108">
        <f t="shared" si="43"/>
        <v>0</v>
      </c>
      <c r="E916" s="109" t="str">
        <f t="shared" si="44"/>
        <v/>
      </c>
      <c r="F916" s="116">
        <f t="shared" si="42"/>
        <v>0</v>
      </c>
    </row>
    <row r="917" spans="1:6" s="11" customFormat="1" ht="13.2" customHeight="1">
      <c r="A917" s="114" t="s">
        <v>635</v>
      </c>
      <c r="B917" s="118">
        <v>0</v>
      </c>
      <c r="C917" s="173"/>
      <c r="D917" s="108">
        <f t="shared" si="43"/>
        <v>0</v>
      </c>
      <c r="E917" s="109" t="str">
        <f t="shared" si="44"/>
        <v/>
      </c>
      <c r="F917" s="116">
        <f t="shared" si="42"/>
        <v>0</v>
      </c>
    </row>
    <row r="918" spans="1:6" s="11" customFormat="1" ht="13.2" customHeight="1">
      <c r="A918" s="114" t="s">
        <v>636</v>
      </c>
      <c r="B918" s="118">
        <v>0</v>
      </c>
      <c r="C918" s="173"/>
      <c r="D918" s="108">
        <f t="shared" si="43"/>
        <v>0</v>
      </c>
      <c r="E918" s="109" t="str">
        <f t="shared" si="44"/>
        <v/>
      </c>
      <c r="F918" s="116">
        <f t="shared" si="42"/>
        <v>0</v>
      </c>
    </row>
    <row r="919" spans="1:6" s="11" customFormat="1" ht="13.2" customHeight="1">
      <c r="A919" s="114" t="s">
        <v>637</v>
      </c>
      <c r="B919" s="118">
        <v>0</v>
      </c>
      <c r="C919" s="173"/>
      <c r="D919" s="108">
        <f t="shared" si="43"/>
        <v>0</v>
      </c>
      <c r="E919" s="109" t="str">
        <f t="shared" si="44"/>
        <v/>
      </c>
      <c r="F919" s="116">
        <f t="shared" si="42"/>
        <v>0</v>
      </c>
    </row>
    <row r="920" spans="1:6" s="11" customFormat="1" ht="13.2" customHeight="1">
      <c r="A920" s="114" t="s">
        <v>638</v>
      </c>
      <c r="B920" s="118">
        <v>990</v>
      </c>
      <c r="C920" s="173">
        <v>424</v>
      </c>
      <c r="D920" s="108">
        <f t="shared" si="43"/>
        <v>-566</v>
      </c>
      <c r="E920" s="109">
        <f t="shared" si="44"/>
        <v>-57.171717171717177</v>
      </c>
      <c r="F920" s="116">
        <f t="shared" si="42"/>
        <v>1414</v>
      </c>
    </row>
    <row r="921" spans="1:6" s="11" customFormat="1" ht="13.2" customHeight="1">
      <c r="A921" s="114" t="s">
        <v>639</v>
      </c>
      <c r="B921" s="117">
        <f>SUM(B922,B923,B924,B925,B926,B927,B928,B929,B930)</f>
        <v>0</v>
      </c>
      <c r="C921" s="172">
        <f>SUM(C922,C923,C924,C925,C926,C927,C928,C929,C930)</f>
        <v>0</v>
      </c>
      <c r="D921" s="108">
        <f t="shared" si="43"/>
        <v>0</v>
      </c>
      <c r="E921" s="109" t="str">
        <f t="shared" si="44"/>
        <v/>
      </c>
      <c r="F921" s="116">
        <f t="shared" si="42"/>
        <v>0</v>
      </c>
    </row>
    <row r="922" spans="1:6" s="11" customFormat="1" ht="13.2" customHeight="1">
      <c r="A922" s="114" t="s">
        <v>129</v>
      </c>
      <c r="B922" s="118">
        <v>0</v>
      </c>
      <c r="C922" s="173"/>
      <c r="D922" s="108">
        <f t="shared" si="43"/>
        <v>0</v>
      </c>
      <c r="E922" s="109" t="str">
        <f t="shared" si="44"/>
        <v/>
      </c>
      <c r="F922" s="116">
        <f t="shared" si="42"/>
        <v>0</v>
      </c>
    </row>
    <row r="923" spans="1:6" s="11" customFormat="1" ht="13.2" customHeight="1">
      <c r="A923" s="114" t="s">
        <v>130</v>
      </c>
      <c r="B923" s="118">
        <v>0</v>
      </c>
      <c r="C923" s="173"/>
      <c r="D923" s="108">
        <f t="shared" si="43"/>
        <v>0</v>
      </c>
      <c r="E923" s="109" t="str">
        <f t="shared" si="44"/>
        <v/>
      </c>
      <c r="F923" s="116">
        <f t="shared" si="42"/>
        <v>0</v>
      </c>
    </row>
    <row r="924" spans="1:6" s="11" customFormat="1" ht="13.2" customHeight="1">
      <c r="A924" s="114" t="s">
        <v>131</v>
      </c>
      <c r="B924" s="118">
        <v>0</v>
      </c>
      <c r="C924" s="173"/>
      <c r="D924" s="108">
        <f t="shared" si="43"/>
        <v>0</v>
      </c>
      <c r="E924" s="109" t="str">
        <f t="shared" si="44"/>
        <v/>
      </c>
      <c r="F924" s="116">
        <f t="shared" si="42"/>
        <v>0</v>
      </c>
    </row>
    <row r="925" spans="1:6" s="11" customFormat="1" ht="13.2" customHeight="1">
      <c r="A925" s="114" t="s">
        <v>640</v>
      </c>
      <c r="B925" s="118">
        <v>0</v>
      </c>
      <c r="C925" s="173"/>
      <c r="D925" s="108">
        <f t="shared" si="43"/>
        <v>0</v>
      </c>
      <c r="E925" s="109" t="str">
        <f t="shared" si="44"/>
        <v/>
      </c>
      <c r="F925" s="116">
        <f t="shared" si="42"/>
        <v>0</v>
      </c>
    </row>
    <row r="926" spans="1:6" s="11" customFormat="1" ht="13.2" customHeight="1">
      <c r="A926" s="114" t="s">
        <v>641</v>
      </c>
      <c r="B926" s="118">
        <v>0</v>
      </c>
      <c r="C926" s="173"/>
      <c r="D926" s="108">
        <f t="shared" si="43"/>
        <v>0</v>
      </c>
      <c r="E926" s="109" t="str">
        <f t="shared" si="44"/>
        <v/>
      </c>
      <c r="F926" s="116">
        <f t="shared" si="42"/>
        <v>0</v>
      </c>
    </row>
    <row r="927" spans="1:6" s="11" customFormat="1" ht="13.2" customHeight="1">
      <c r="A927" s="114" t="s">
        <v>642</v>
      </c>
      <c r="B927" s="118">
        <v>0</v>
      </c>
      <c r="C927" s="173"/>
      <c r="D927" s="108">
        <f t="shared" si="43"/>
        <v>0</v>
      </c>
      <c r="E927" s="109" t="str">
        <f t="shared" si="44"/>
        <v/>
      </c>
      <c r="F927" s="116">
        <f t="shared" si="42"/>
        <v>0</v>
      </c>
    </row>
    <row r="928" spans="1:6" s="11" customFormat="1" ht="13.2" customHeight="1">
      <c r="A928" s="114" t="s">
        <v>643</v>
      </c>
      <c r="B928" s="118">
        <v>0</v>
      </c>
      <c r="C928" s="173"/>
      <c r="D928" s="108">
        <f t="shared" si="43"/>
        <v>0</v>
      </c>
      <c r="E928" s="109" t="str">
        <f t="shared" si="44"/>
        <v/>
      </c>
      <c r="F928" s="116">
        <f t="shared" si="42"/>
        <v>0</v>
      </c>
    </row>
    <row r="929" spans="1:6" s="11" customFormat="1" ht="13.2" customHeight="1">
      <c r="A929" s="114" t="s">
        <v>644</v>
      </c>
      <c r="B929" s="118">
        <v>0</v>
      </c>
      <c r="C929" s="173"/>
      <c r="D929" s="108">
        <f t="shared" si="43"/>
        <v>0</v>
      </c>
      <c r="E929" s="109" t="str">
        <f t="shared" si="44"/>
        <v/>
      </c>
      <c r="F929" s="116">
        <f t="shared" si="42"/>
        <v>0</v>
      </c>
    </row>
    <row r="930" spans="1:6" s="11" customFormat="1" ht="13.2" customHeight="1">
      <c r="A930" s="114" t="s">
        <v>645</v>
      </c>
      <c r="B930" s="118">
        <v>0</v>
      </c>
      <c r="C930" s="173"/>
      <c r="D930" s="108">
        <f t="shared" si="43"/>
        <v>0</v>
      </c>
      <c r="E930" s="109" t="str">
        <f t="shared" si="44"/>
        <v/>
      </c>
      <c r="F930" s="116">
        <f t="shared" si="42"/>
        <v>0</v>
      </c>
    </row>
    <row r="931" spans="1:6" s="11" customFormat="1" ht="13.2" customHeight="1">
      <c r="A931" s="114" t="s">
        <v>646</v>
      </c>
      <c r="B931" s="117">
        <f>SUM(B932,B933,B934,B935,B936,B937,B938,B939,B940)</f>
        <v>0</v>
      </c>
      <c r="C931" s="172">
        <f>SUM(C932,C933,C934,C935,C936,C937,C938,C939,C940)</f>
        <v>0</v>
      </c>
      <c r="D931" s="108">
        <f t="shared" si="43"/>
        <v>0</v>
      </c>
      <c r="E931" s="109" t="str">
        <f t="shared" si="44"/>
        <v/>
      </c>
      <c r="F931" s="116">
        <f t="shared" si="42"/>
        <v>0</v>
      </c>
    </row>
    <row r="932" spans="1:6" s="11" customFormat="1" ht="13.2" customHeight="1">
      <c r="A932" s="114" t="s">
        <v>129</v>
      </c>
      <c r="B932" s="118">
        <v>0</v>
      </c>
      <c r="C932" s="173"/>
      <c r="D932" s="108">
        <f t="shared" si="43"/>
        <v>0</v>
      </c>
      <c r="E932" s="109" t="str">
        <f t="shared" si="44"/>
        <v/>
      </c>
      <c r="F932" s="116">
        <f t="shared" si="42"/>
        <v>0</v>
      </c>
    </row>
    <row r="933" spans="1:6" s="11" customFormat="1" ht="13.2" customHeight="1">
      <c r="A933" s="114" t="s">
        <v>130</v>
      </c>
      <c r="B933" s="118">
        <v>0</v>
      </c>
      <c r="C933" s="173"/>
      <c r="D933" s="108">
        <f t="shared" si="43"/>
        <v>0</v>
      </c>
      <c r="E933" s="109" t="str">
        <f t="shared" si="44"/>
        <v/>
      </c>
      <c r="F933" s="116">
        <f t="shared" si="42"/>
        <v>0</v>
      </c>
    </row>
    <row r="934" spans="1:6" s="11" customFormat="1" ht="13.2" customHeight="1">
      <c r="A934" s="114" t="s">
        <v>131</v>
      </c>
      <c r="B934" s="118">
        <v>0</v>
      </c>
      <c r="C934" s="173"/>
      <c r="D934" s="108">
        <f t="shared" si="43"/>
        <v>0</v>
      </c>
      <c r="E934" s="109" t="str">
        <f t="shared" si="44"/>
        <v/>
      </c>
      <c r="F934" s="116">
        <f t="shared" si="42"/>
        <v>0</v>
      </c>
    </row>
    <row r="935" spans="1:6" s="11" customFormat="1" ht="13.2" customHeight="1">
      <c r="A935" s="114" t="s">
        <v>647</v>
      </c>
      <c r="B935" s="118">
        <v>0</v>
      </c>
      <c r="C935" s="173"/>
      <c r="D935" s="108">
        <f t="shared" si="43"/>
        <v>0</v>
      </c>
      <c r="E935" s="109" t="str">
        <f t="shared" si="44"/>
        <v/>
      </c>
      <c r="F935" s="116">
        <f t="shared" si="42"/>
        <v>0</v>
      </c>
    </row>
    <row r="936" spans="1:6" s="11" customFormat="1" ht="13.2" customHeight="1">
      <c r="A936" s="114" t="s">
        <v>648</v>
      </c>
      <c r="B936" s="118">
        <v>0</v>
      </c>
      <c r="C936" s="173"/>
      <c r="D936" s="108">
        <f t="shared" si="43"/>
        <v>0</v>
      </c>
      <c r="E936" s="109" t="str">
        <f t="shared" si="44"/>
        <v/>
      </c>
      <c r="F936" s="116">
        <f t="shared" si="42"/>
        <v>0</v>
      </c>
    </row>
    <row r="937" spans="1:6" s="11" customFormat="1" ht="13.2" customHeight="1">
      <c r="A937" s="114" t="s">
        <v>649</v>
      </c>
      <c r="B937" s="118">
        <v>0</v>
      </c>
      <c r="C937" s="173"/>
      <c r="D937" s="108">
        <f t="shared" si="43"/>
        <v>0</v>
      </c>
      <c r="E937" s="109" t="str">
        <f t="shared" si="44"/>
        <v/>
      </c>
      <c r="F937" s="116">
        <f t="shared" si="42"/>
        <v>0</v>
      </c>
    </row>
    <row r="938" spans="1:6" s="11" customFormat="1" ht="13.2" customHeight="1">
      <c r="A938" s="114" t="s">
        <v>650</v>
      </c>
      <c r="B938" s="118">
        <v>0</v>
      </c>
      <c r="C938" s="173"/>
      <c r="D938" s="108">
        <f t="shared" si="43"/>
        <v>0</v>
      </c>
      <c r="E938" s="109" t="str">
        <f t="shared" si="44"/>
        <v/>
      </c>
      <c r="F938" s="116">
        <f t="shared" si="42"/>
        <v>0</v>
      </c>
    </row>
    <row r="939" spans="1:6" s="11" customFormat="1" ht="13.2" customHeight="1">
      <c r="A939" s="114" t="s">
        <v>651</v>
      </c>
      <c r="B939" s="118">
        <v>0</v>
      </c>
      <c r="C939" s="173"/>
      <c r="D939" s="108">
        <f t="shared" si="43"/>
        <v>0</v>
      </c>
      <c r="E939" s="109" t="str">
        <f t="shared" si="44"/>
        <v/>
      </c>
      <c r="F939" s="116">
        <f t="shared" si="42"/>
        <v>0</v>
      </c>
    </row>
    <row r="940" spans="1:6" s="11" customFormat="1" ht="13.2" customHeight="1">
      <c r="A940" s="114" t="s">
        <v>652</v>
      </c>
      <c r="B940" s="118">
        <v>0</v>
      </c>
      <c r="C940" s="173"/>
      <c r="D940" s="108">
        <f t="shared" si="43"/>
        <v>0</v>
      </c>
      <c r="E940" s="109" t="str">
        <f t="shared" si="44"/>
        <v/>
      </c>
      <c r="F940" s="116">
        <f t="shared" si="42"/>
        <v>0</v>
      </c>
    </row>
    <row r="941" spans="1:6" s="11" customFormat="1" ht="13.2" customHeight="1">
      <c r="A941" s="114" t="s">
        <v>653</v>
      </c>
      <c r="B941" s="117">
        <f>SUM(B942,B943,B944,B945,B946,B947)</f>
        <v>0</v>
      </c>
      <c r="C941" s="172">
        <f>SUM(C942,C943,C944,C945,C946,C947)</f>
        <v>0</v>
      </c>
      <c r="D941" s="108">
        <f t="shared" si="43"/>
        <v>0</v>
      </c>
      <c r="E941" s="109" t="str">
        <f t="shared" si="44"/>
        <v/>
      </c>
      <c r="F941" s="116">
        <f t="shared" si="42"/>
        <v>0</v>
      </c>
    </row>
    <row r="942" spans="1:6" s="11" customFormat="1" ht="13.2" customHeight="1">
      <c r="A942" s="114" t="s">
        <v>129</v>
      </c>
      <c r="B942" s="118">
        <v>0</v>
      </c>
      <c r="C942" s="173"/>
      <c r="D942" s="108">
        <f t="shared" si="43"/>
        <v>0</v>
      </c>
      <c r="E942" s="109" t="str">
        <f t="shared" si="44"/>
        <v/>
      </c>
      <c r="F942" s="116">
        <f t="shared" si="42"/>
        <v>0</v>
      </c>
    </row>
    <row r="943" spans="1:6" s="11" customFormat="1" ht="13.2" customHeight="1">
      <c r="A943" s="114" t="s">
        <v>130</v>
      </c>
      <c r="B943" s="118">
        <v>0</v>
      </c>
      <c r="C943" s="173"/>
      <c r="D943" s="108">
        <f t="shared" si="43"/>
        <v>0</v>
      </c>
      <c r="E943" s="109" t="str">
        <f t="shared" si="44"/>
        <v/>
      </c>
      <c r="F943" s="116">
        <f t="shared" si="42"/>
        <v>0</v>
      </c>
    </row>
    <row r="944" spans="1:6" s="11" customFormat="1" ht="13.2" customHeight="1">
      <c r="A944" s="114" t="s">
        <v>131</v>
      </c>
      <c r="B944" s="118">
        <v>0</v>
      </c>
      <c r="C944" s="173"/>
      <c r="D944" s="108">
        <f t="shared" si="43"/>
        <v>0</v>
      </c>
      <c r="E944" s="109" t="str">
        <f t="shared" si="44"/>
        <v/>
      </c>
      <c r="F944" s="116">
        <f t="shared" si="42"/>
        <v>0</v>
      </c>
    </row>
    <row r="945" spans="1:6" s="11" customFormat="1" ht="13.2" customHeight="1">
      <c r="A945" s="114" t="s">
        <v>644</v>
      </c>
      <c r="B945" s="118">
        <v>0</v>
      </c>
      <c r="C945" s="173"/>
      <c r="D945" s="108">
        <f t="shared" si="43"/>
        <v>0</v>
      </c>
      <c r="E945" s="109" t="str">
        <f t="shared" si="44"/>
        <v/>
      </c>
      <c r="F945" s="116">
        <f t="shared" si="42"/>
        <v>0</v>
      </c>
    </row>
    <row r="946" spans="1:6" s="11" customFormat="1" ht="13.2" customHeight="1">
      <c r="A946" s="114" t="s">
        <v>654</v>
      </c>
      <c r="B946" s="118">
        <v>0</v>
      </c>
      <c r="C946" s="173"/>
      <c r="D946" s="108">
        <f t="shared" si="43"/>
        <v>0</v>
      </c>
      <c r="E946" s="109" t="str">
        <f t="shared" si="44"/>
        <v/>
      </c>
      <c r="F946" s="116">
        <f t="shared" si="42"/>
        <v>0</v>
      </c>
    </row>
    <row r="947" spans="1:6" s="11" customFormat="1" ht="13.2" customHeight="1">
      <c r="A947" s="114" t="s">
        <v>655</v>
      </c>
      <c r="B947" s="118">
        <v>0</v>
      </c>
      <c r="C947" s="173"/>
      <c r="D947" s="108">
        <f t="shared" si="43"/>
        <v>0</v>
      </c>
      <c r="E947" s="109" t="str">
        <f t="shared" si="44"/>
        <v/>
      </c>
      <c r="F947" s="116">
        <f t="shared" si="42"/>
        <v>0</v>
      </c>
    </row>
    <row r="948" spans="1:6" s="11" customFormat="1" ht="13.2" customHeight="1">
      <c r="A948" s="114" t="s">
        <v>656</v>
      </c>
      <c r="B948" s="117">
        <f>SUM(B949,B950,B951,B952)</f>
        <v>20</v>
      </c>
      <c r="C948" s="172">
        <f>SUM(C949,C950,C951,C952)</f>
        <v>0</v>
      </c>
      <c r="D948" s="108">
        <f t="shared" si="43"/>
        <v>-20</v>
      </c>
      <c r="E948" s="109">
        <f t="shared" si="44"/>
        <v>-100</v>
      </c>
      <c r="F948" s="116">
        <f t="shared" si="42"/>
        <v>20</v>
      </c>
    </row>
    <row r="949" spans="1:6" s="11" customFormat="1" ht="13.2" customHeight="1">
      <c r="A949" s="114" t="s">
        <v>657</v>
      </c>
      <c r="B949" s="118">
        <v>0</v>
      </c>
      <c r="C949" s="173"/>
      <c r="D949" s="108">
        <f t="shared" si="43"/>
        <v>0</v>
      </c>
      <c r="E949" s="109" t="str">
        <f t="shared" si="44"/>
        <v/>
      </c>
      <c r="F949" s="116">
        <f t="shared" si="42"/>
        <v>0</v>
      </c>
    </row>
    <row r="950" spans="1:6" s="11" customFormat="1" ht="13.2" customHeight="1">
      <c r="A950" s="114" t="s">
        <v>658</v>
      </c>
      <c r="B950" s="118">
        <v>20</v>
      </c>
      <c r="C950" s="173"/>
      <c r="D950" s="108">
        <f t="shared" si="43"/>
        <v>-20</v>
      </c>
      <c r="E950" s="109">
        <f t="shared" si="44"/>
        <v>-100</v>
      </c>
      <c r="F950" s="116">
        <f t="shared" si="42"/>
        <v>20</v>
      </c>
    </row>
    <row r="951" spans="1:6" s="11" customFormat="1" ht="13.2" customHeight="1">
      <c r="A951" s="114" t="s">
        <v>659</v>
      </c>
      <c r="B951" s="118">
        <v>0</v>
      </c>
      <c r="C951" s="173"/>
      <c r="D951" s="108">
        <f t="shared" si="43"/>
        <v>0</v>
      </c>
      <c r="E951" s="109" t="str">
        <f t="shared" si="44"/>
        <v/>
      </c>
      <c r="F951" s="116">
        <f t="shared" si="42"/>
        <v>0</v>
      </c>
    </row>
    <row r="952" spans="1:6" s="11" customFormat="1" ht="13.2" customHeight="1">
      <c r="A952" s="114" t="s">
        <v>660</v>
      </c>
      <c r="B952" s="118">
        <v>0</v>
      </c>
      <c r="C952" s="173"/>
      <c r="D952" s="108">
        <f t="shared" si="43"/>
        <v>0</v>
      </c>
      <c r="E952" s="109" t="str">
        <f t="shared" si="44"/>
        <v/>
      </c>
      <c r="F952" s="116">
        <f t="shared" si="42"/>
        <v>0</v>
      </c>
    </row>
    <row r="953" spans="1:6" s="11" customFormat="1" ht="13.2" customHeight="1">
      <c r="A953" s="114" t="s">
        <v>1011</v>
      </c>
      <c r="B953" s="117">
        <f>SUM(B954,B955)</f>
        <v>0</v>
      </c>
      <c r="C953" s="172">
        <f>SUM(C954,C955)</f>
        <v>0</v>
      </c>
      <c r="D953" s="108">
        <f t="shared" si="43"/>
        <v>0</v>
      </c>
      <c r="E953" s="109" t="str">
        <f t="shared" si="44"/>
        <v/>
      </c>
      <c r="F953" s="116">
        <f t="shared" si="42"/>
        <v>0</v>
      </c>
    </row>
    <row r="954" spans="1:6" s="11" customFormat="1" ht="13.2" customHeight="1">
      <c r="A954" s="114" t="s">
        <v>661</v>
      </c>
      <c r="B954" s="118">
        <v>0</v>
      </c>
      <c r="C954" s="173"/>
      <c r="D954" s="108">
        <f t="shared" si="43"/>
        <v>0</v>
      </c>
      <c r="E954" s="109" t="str">
        <f t="shared" si="44"/>
        <v/>
      </c>
      <c r="F954" s="116">
        <f t="shared" si="42"/>
        <v>0</v>
      </c>
    </row>
    <row r="955" spans="1:6" s="11" customFormat="1" ht="13.2" customHeight="1">
      <c r="A955" s="114" t="s">
        <v>1012</v>
      </c>
      <c r="B955" s="118">
        <v>0</v>
      </c>
      <c r="C955" s="173">
        <v>0</v>
      </c>
      <c r="D955" s="108">
        <f t="shared" si="43"/>
        <v>0</v>
      </c>
      <c r="E955" s="109" t="str">
        <f t="shared" si="44"/>
        <v/>
      </c>
      <c r="F955" s="116">
        <f t="shared" si="42"/>
        <v>0</v>
      </c>
    </row>
    <row r="956" spans="1:6" s="11" customFormat="1" ht="13.2" customHeight="1">
      <c r="A956" s="114" t="s">
        <v>1013</v>
      </c>
      <c r="B956" s="117">
        <f>SUM(B957,B967,B983,B988,B999,B1006,B1014)</f>
        <v>1024</v>
      </c>
      <c r="C956" s="172">
        <f>SUM(C957,C967,C983,C988,C999,C1006,C1014)</f>
        <v>696</v>
      </c>
      <c r="D956" s="108">
        <f t="shared" si="43"/>
        <v>-328</v>
      </c>
      <c r="E956" s="109">
        <f t="shared" si="44"/>
        <v>-32.03125</v>
      </c>
      <c r="F956" s="116">
        <f t="shared" si="42"/>
        <v>1720</v>
      </c>
    </row>
    <row r="957" spans="1:6" s="11" customFormat="1" ht="13.2" customHeight="1">
      <c r="A957" s="114" t="s">
        <v>662</v>
      </c>
      <c r="B957" s="117">
        <f>SUM(B958,B959,B960,B961,B962,B963,B964,B965,B966)</f>
        <v>0</v>
      </c>
      <c r="C957" s="172">
        <f>SUM(C958,C959,C960,C961,C962,C963,C964,C965,C966)</f>
        <v>0</v>
      </c>
      <c r="D957" s="108">
        <f t="shared" si="43"/>
        <v>0</v>
      </c>
      <c r="E957" s="109" t="str">
        <f t="shared" si="44"/>
        <v/>
      </c>
      <c r="F957" s="116">
        <f t="shared" si="42"/>
        <v>0</v>
      </c>
    </row>
    <row r="958" spans="1:6" s="11" customFormat="1" ht="13.2" customHeight="1">
      <c r="A958" s="114" t="s">
        <v>129</v>
      </c>
      <c r="B958" s="118">
        <v>0</v>
      </c>
      <c r="C958" s="173"/>
      <c r="D958" s="108">
        <f t="shared" si="43"/>
        <v>0</v>
      </c>
      <c r="E958" s="109" t="str">
        <f t="shared" si="44"/>
        <v/>
      </c>
      <c r="F958" s="116">
        <f t="shared" si="42"/>
        <v>0</v>
      </c>
    </row>
    <row r="959" spans="1:6" s="11" customFormat="1" ht="13.2" customHeight="1">
      <c r="A959" s="114" t="s">
        <v>130</v>
      </c>
      <c r="B959" s="118">
        <v>0</v>
      </c>
      <c r="C959" s="173"/>
      <c r="D959" s="108">
        <f t="shared" si="43"/>
        <v>0</v>
      </c>
      <c r="E959" s="109" t="str">
        <f t="shared" si="44"/>
        <v/>
      </c>
      <c r="F959" s="116">
        <f t="shared" si="42"/>
        <v>0</v>
      </c>
    </row>
    <row r="960" spans="1:6" s="11" customFormat="1" ht="13.2" customHeight="1">
      <c r="A960" s="114" t="s">
        <v>131</v>
      </c>
      <c r="B960" s="118">
        <v>0</v>
      </c>
      <c r="C960" s="173"/>
      <c r="D960" s="108">
        <f t="shared" si="43"/>
        <v>0</v>
      </c>
      <c r="E960" s="109" t="str">
        <f t="shared" si="44"/>
        <v/>
      </c>
      <c r="F960" s="116">
        <f t="shared" si="42"/>
        <v>0</v>
      </c>
    </row>
    <row r="961" spans="1:6" s="11" customFormat="1" ht="13.2" customHeight="1">
      <c r="A961" s="114" t="s">
        <v>663</v>
      </c>
      <c r="B961" s="118">
        <v>0</v>
      </c>
      <c r="C961" s="173"/>
      <c r="D961" s="108">
        <f t="shared" si="43"/>
        <v>0</v>
      </c>
      <c r="E961" s="109" t="str">
        <f t="shared" si="44"/>
        <v/>
      </c>
      <c r="F961" s="116">
        <f t="shared" si="42"/>
        <v>0</v>
      </c>
    </row>
    <row r="962" spans="1:6" s="11" customFormat="1" ht="13.2" customHeight="1">
      <c r="A962" s="114" t="s">
        <v>664</v>
      </c>
      <c r="B962" s="118">
        <v>0</v>
      </c>
      <c r="C962" s="173"/>
      <c r="D962" s="108">
        <f t="shared" si="43"/>
        <v>0</v>
      </c>
      <c r="E962" s="109" t="str">
        <f t="shared" si="44"/>
        <v/>
      </c>
      <c r="F962" s="116">
        <f t="shared" si="42"/>
        <v>0</v>
      </c>
    </row>
    <row r="963" spans="1:6" s="11" customFormat="1" ht="13.2" customHeight="1">
      <c r="A963" s="114" t="s">
        <v>665</v>
      </c>
      <c r="B963" s="118">
        <v>0</v>
      </c>
      <c r="C963" s="173"/>
      <c r="D963" s="108">
        <f t="shared" si="43"/>
        <v>0</v>
      </c>
      <c r="E963" s="109" t="str">
        <f t="shared" si="44"/>
        <v/>
      </c>
      <c r="F963" s="116">
        <f t="shared" si="42"/>
        <v>0</v>
      </c>
    </row>
    <row r="964" spans="1:6" s="11" customFormat="1" ht="13.2" customHeight="1">
      <c r="A964" s="114" t="s">
        <v>666</v>
      </c>
      <c r="B964" s="118">
        <v>0</v>
      </c>
      <c r="C964" s="173"/>
      <c r="D964" s="108">
        <f t="shared" si="43"/>
        <v>0</v>
      </c>
      <c r="E964" s="109" t="str">
        <f t="shared" si="44"/>
        <v/>
      </c>
      <c r="F964" s="116">
        <f t="shared" si="42"/>
        <v>0</v>
      </c>
    </row>
    <row r="965" spans="1:6" s="11" customFormat="1" ht="13.2" customHeight="1">
      <c r="A965" s="114" t="s">
        <v>667</v>
      </c>
      <c r="B965" s="118">
        <v>0</v>
      </c>
      <c r="C965" s="173"/>
      <c r="D965" s="108">
        <f t="shared" si="43"/>
        <v>0</v>
      </c>
      <c r="E965" s="109" t="str">
        <f t="shared" si="44"/>
        <v/>
      </c>
      <c r="F965" s="116">
        <f t="shared" si="42"/>
        <v>0</v>
      </c>
    </row>
    <row r="966" spans="1:6" s="11" customFormat="1" ht="13.2" customHeight="1">
      <c r="A966" s="114" t="s">
        <v>668</v>
      </c>
      <c r="B966" s="118">
        <v>0</v>
      </c>
      <c r="C966" s="173"/>
      <c r="D966" s="108">
        <f t="shared" si="43"/>
        <v>0</v>
      </c>
      <c r="E966" s="109" t="str">
        <f t="shared" si="44"/>
        <v/>
      </c>
      <c r="F966" s="116">
        <f t="shared" ref="F966:F1029" si="45">B966+C966</f>
        <v>0</v>
      </c>
    </row>
    <row r="967" spans="1:6" s="11" customFormat="1" ht="13.2" customHeight="1">
      <c r="A967" s="114" t="s">
        <v>669</v>
      </c>
      <c r="B967" s="117">
        <f>SUM(B968,B969,B970,B971,B972,B973,B974,B975,B976,B977,B978,B979,B980,B981,B982)</f>
        <v>895</v>
      </c>
      <c r="C967" s="172">
        <f>SUM(C968,C969,C970,C971,C972,C973,C974,C975,C976,C977,C978,C979,C980,C981,C982)</f>
        <v>142</v>
      </c>
      <c r="D967" s="108">
        <f t="shared" ref="D967:D1030" si="46">C967-B967</f>
        <v>-753</v>
      </c>
      <c r="E967" s="109">
        <f t="shared" ref="E967:E1030" si="47">IF(B967=0,"",D967/B967*100)</f>
        <v>-84.134078212290504</v>
      </c>
      <c r="F967" s="116">
        <f t="shared" si="45"/>
        <v>1037</v>
      </c>
    </row>
    <row r="968" spans="1:6" s="11" customFormat="1" ht="13.2" customHeight="1">
      <c r="A968" s="114" t="s">
        <v>129</v>
      </c>
      <c r="B968" s="118">
        <v>0</v>
      </c>
      <c r="C968" s="173"/>
      <c r="D968" s="108">
        <f t="shared" si="46"/>
        <v>0</v>
      </c>
      <c r="E968" s="109" t="str">
        <f t="shared" si="47"/>
        <v/>
      </c>
      <c r="F968" s="116">
        <f t="shared" si="45"/>
        <v>0</v>
      </c>
    </row>
    <row r="969" spans="1:6" s="11" customFormat="1" ht="13.2" customHeight="1">
      <c r="A969" s="114" t="s">
        <v>130</v>
      </c>
      <c r="B969" s="118">
        <v>0</v>
      </c>
      <c r="C969" s="173"/>
      <c r="D969" s="108">
        <f t="shared" si="46"/>
        <v>0</v>
      </c>
      <c r="E969" s="109" t="str">
        <f t="shared" si="47"/>
        <v/>
      </c>
      <c r="F969" s="116">
        <f t="shared" si="45"/>
        <v>0</v>
      </c>
    </row>
    <row r="970" spans="1:6" s="11" customFormat="1" ht="13.2" customHeight="1">
      <c r="A970" s="114" t="s">
        <v>131</v>
      </c>
      <c r="B970" s="118">
        <v>0</v>
      </c>
      <c r="C970" s="173"/>
      <c r="D970" s="108">
        <f t="shared" si="46"/>
        <v>0</v>
      </c>
      <c r="E970" s="109" t="str">
        <f t="shared" si="47"/>
        <v/>
      </c>
      <c r="F970" s="116">
        <f t="shared" si="45"/>
        <v>0</v>
      </c>
    </row>
    <row r="971" spans="1:6" s="11" customFormat="1" ht="13.2" customHeight="1">
      <c r="A971" s="114" t="s">
        <v>670</v>
      </c>
      <c r="B971" s="118">
        <v>0</v>
      </c>
      <c r="C971" s="173"/>
      <c r="D971" s="108">
        <f t="shared" si="46"/>
        <v>0</v>
      </c>
      <c r="E971" s="109" t="str">
        <f t="shared" si="47"/>
        <v/>
      </c>
      <c r="F971" s="116">
        <f t="shared" si="45"/>
        <v>0</v>
      </c>
    </row>
    <row r="972" spans="1:6" s="11" customFormat="1" ht="13.2" customHeight="1">
      <c r="A972" s="114" t="s">
        <v>671</v>
      </c>
      <c r="B972" s="118">
        <v>0</v>
      </c>
      <c r="C972" s="173"/>
      <c r="D972" s="108">
        <f t="shared" si="46"/>
        <v>0</v>
      </c>
      <c r="E972" s="109" t="str">
        <f t="shared" si="47"/>
        <v/>
      </c>
      <c r="F972" s="116">
        <f t="shared" si="45"/>
        <v>0</v>
      </c>
    </row>
    <row r="973" spans="1:6" s="11" customFormat="1" ht="13.2" customHeight="1">
      <c r="A973" s="114" t="s">
        <v>672</v>
      </c>
      <c r="B973" s="118">
        <v>0</v>
      </c>
      <c r="C973" s="173"/>
      <c r="D973" s="108">
        <f t="shared" si="46"/>
        <v>0</v>
      </c>
      <c r="E973" s="109" t="str">
        <f t="shared" si="47"/>
        <v/>
      </c>
      <c r="F973" s="116">
        <f t="shared" si="45"/>
        <v>0</v>
      </c>
    </row>
    <row r="974" spans="1:6" s="11" customFormat="1" ht="13.2" customHeight="1">
      <c r="A974" s="114" t="s">
        <v>673</v>
      </c>
      <c r="B974" s="118">
        <v>0</v>
      </c>
      <c r="C974" s="173"/>
      <c r="D974" s="108">
        <f t="shared" si="46"/>
        <v>0</v>
      </c>
      <c r="E974" s="109" t="str">
        <f t="shared" si="47"/>
        <v/>
      </c>
      <c r="F974" s="116">
        <f t="shared" si="45"/>
        <v>0</v>
      </c>
    </row>
    <row r="975" spans="1:6" s="11" customFormat="1" ht="13.2" customHeight="1">
      <c r="A975" s="114" t="s">
        <v>674</v>
      </c>
      <c r="B975" s="118">
        <v>0</v>
      </c>
      <c r="C975" s="173"/>
      <c r="D975" s="108">
        <f t="shared" si="46"/>
        <v>0</v>
      </c>
      <c r="E975" s="109" t="str">
        <f t="shared" si="47"/>
        <v/>
      </c>
      <c r="F975" s="116">
        <f t="shared" si="45"/>
        <v>0</v>
      </c>
    </row>
    <row r="976" spans="1:6" s="11" customFormat="1" ht="13.2" customHeight="1">
      <c r="A976" s="114" t="s">
        <v>675</v>
      </c>
      <c r="B976" s="118">
        <v>0</v>
      </c>
      <c r="C976" s="173"/>
      <c r="D976" s="108">
        <f t="shared" si="46"/>
        <v>0</v>
      </c>
      <c r="E976" s="109" t="str">
        <f t="shared" si="47"/>
        <v/>
      </c>
      <c r="F976" s="116">
        <f t="shared" si="45"/>
        <v>0</v>
      </c>
    </row>
    <row r="977" spans="1:6" s="11" customFormat="1" ht="13.2" customHeight="1">
      <c r="A977" s="114" t="s">
        <v>676</v>
      </c>
      <c r="B977" s="118">
        <v>0</v>
      </c>
      <c r="C977" s="173"/>
      <c r="D977" s="108">
        <f t="shared" si="46"/>
        <v>0</v>
      </c>
      <c r="E977" s="109" t="str">
        <f t="shared" si="47"/>
        <v/>
      </c>
      <c r="F977" s="116">
        <f t="shared" si="45"/>
        <v>0</v>
      </c>
    </row>
    <row r="978" spans="1:6" s="11" customFormat="1" ht="13.2" customHeight="1">
      <c r="A978" s="114" t="s">
        <v>677</v>
      </c>
      <c r="B978" s="118">
        <v>0</v>
      </c>
      <c r="C978" s="173"/>
      <c r="D978" s="108">
        <f t="shared" si="46"/>
        <v>0</v>
      </c>
      <c r="E978" s="109" t="str">
        <f t="shared" si="47"/>
        <v/>
      </c>
      <c r="F978" s="116">
        <f t="shared" si="45"/>
        <v>0</v>
      </c>
    </row>
    <row r="979" spans="1:6" s="11" customFormat="1" ht="13.2" customHeight="1">
      <c r="A979" s="114" t="s">
        <v>678</v>
      </c>
      <c r="B979" s="118">
        <v>0</v>
      </c>
      <c r="C979" s="173"/>
      <c r="D979" s="108">
        <f t="shared" si="46"/>
        <v>0</v>
      </c>
      <c r="E979" s="109" t="str">
        <f t="shared" si="47"/>
        <v/>
      </c>
      <c r="F979" s="116">
        <f t="shared" si="45"/>
        <v>0</v>
      </c>
    </row>
    <row r="980" spans="1:6" s="11" customFormat="1" ht="13.2" customHeight="1">
      <c r="A980" s="114" t="s">
        <v>679</v>
      </c>
      <c r="B980" s="118">
        <v>0</v>
      </c>
      <c r="C980" s="173"/>
      <c r="D980" s="108">
        <f t="shared" si="46"/>
        <v>0</v>
      </c>
      <c r="E980" s="109" t="str">
        <f t="shared" si="47"/>
        <v/>
      </c>
      <c r="F980" s="116">
        <f t="shared" si="45"/>
        <v>0</v>
      </c>
    </row>
    <row r="981" spans="1:6" s="11" customFormat="1" ht="13.2" customHeight="1">
      <c r="A981" s="114" t="s">
        <v>680</v>
      </c>
      <c r="B981" s="118">
        <v>0</v>
      </c>
      <c r="C981" s="173"/>
      <c r="D981" s="108">
        <f t="shared" si="46"/>
        <v>0</v>
      </c>
      <c r="E981" s="109" t="str">
        <f t="shared" si="47"/>
        <v/>
      </c>
      <c r="F981" s="116">
        <f t="shared" si="45"/>
        <v>0</v>
      </c>
    </row>
    <row r="982" spans="1:6" s="11" customFormat="1" ht="13.2" customHeight="1">
      <c r="A982" s="114" t="s">
        <v>681</v>
      </c>
      <c r="B982" s="118">
        <v>895</v>
      </c>
      <c r="C982" s="173">
        <v>142</v>
      </c>
      <c r="D982" s="108">
        <f t="shared" si="46"/>
        <v>-753</v>
      </c>
      <c r="E982" s="109">
        <f t="shared" si="47"/>
        <v>-84.134078212290504</v>
      </c>
      <c r="F982" s="116">
        <f t="shared" si="45"/>
        <v>1037</v>
      </c>
    </row>
    <row r="983" spans="1:6" s="11" customFormat="1" ht="13.2" customHeight="1">
      <c r="A983" s="114" t="s">
        <v>682</v>
      </c>
      <c r="B983" s="117">
        <f>SUM(B984,B985,B986,B987)</f>
        <v>0</v>
      </c>
      <c r="C983" s="172">
        <f>SUM(C984,C985,C986,C987)</f>
        <v>0</v>
      </c>
      <c r="D983" s="108">
        <f t="shared" si="46"/>
        <v>0</v>
      </c>
      <c r="E983" s="109" t="str">
        <f t="shared" si="47"/>
        <v/>
      </c>
      <c r="F983" s="116">
        <f t="shared" si="45"/>
        <v>0</v>
      </c>
    </row>
    <row r="984" spans="1:6" s="11" customFormat="1" ht="13.2" customHeight="1">
      <c r="A984" s="114" t="s">
        <v>129</v>
      </c>
      <c r="B984" s="118">
        <v>0</v>
      </c>
      <c r="C984" s="173"/>
      <c r="D984" s="108">
        <f t="shared" si="46"/>
        <v>0</v>
      </c>
      <c r="E984" s="109" t="str">
        <f t="shared" si="47"/>
        <v/>
      </c>
      <c r="F984" s="116">
        <f t="shared" si="45"/>
        <v>0</v>
      </c>
    </row>
    <row r="985" spans="1:6" s="11" customFormat="1" ht="13.2" customHeight="1">
      <c r="A985" s="114" t="s">
        <v>130</v>
      </c>
      <c r="B985" s="118">
        <v>0</v>
      </c>
      <c r="C985" s="173"/>
      <c r="D985" s="108">
        <f t="shared" si="46"/>
        <v>0</v>
      </c>
      <c r="E985" s="109" t="str">
        <f t="shared" si="47"/>
        <v/>
      </c>
      <c r="F985" s="116">
        <f t="shared" si="45"/>
        <v>0</v>
      </c>
    </row>
    <row r="986" spans="1:6" s="11" customFormat="1" ht="13.2" customHeight="1">
      <c r="A986" s="114" t="s">
        <v>131</v>
      </c>
      <c r="B986" s="118">
        <v>0</v>
      </c>
      <c r="C986" s="173"/>
      <c r="D986" s="108">
        <f t="shared" si="46"/>
        <v>0</v>
      </c>
      <c r="E986" s="109" t="str">
        <f t="shared" si="47"/>
        <v/>
      </c>
      <c r="F986" s="116">
        <f t="shared" si="45"/>
        <v>0</v>
      </c>
    </row>
    <row r="987" spans="1:6" s="11" customFormat="1" ht="13.2" customHeight="1">
      <c r="A987" s="114" t="s">
        <v>683</v>
      </c>
      <c r="B987" s="118">
        <v>0</v>
      </c>
      <c r="C987" s="173"/>
      <c r="D987" s="108">
        <f t="shared" si="46"/>
        <v>0</v>
      </c>
      <c r="E987" s="109" t="str">
        <f t="shared" si="47"/>
        <v/>
      </c>
      <c r="F987" s="116">
        <f t="shared" si="45"/>
        <v>0</v>
      </c>
    </row>
    <row r="988" spans="1:6" s="11" customFormat="1" ht="13.2" customHeight="1">
      <c r="A988" s="114" t="s">
        <v>684</v>
      </c>
      <c r="B988" s="117">
        <f>SUM(B989,B990,B991,B992,B993,B994,B995,B996,B997,B998)</f>
        <v>0</v>
      </c>
      <c r="C988" s="172">
        <f>SUM(C989,C990,C991,C992,C993,C994,C995,C996,C997,C998)</f>
        <v>0</v>
      </c>
      <c r="D988" s="108">
        <f t="shared" si="46"/>
        <v>0</v>
      </c>
      <c r="E988" s="109" t="str">
        <f t="shared" si="47"/>
        <v/>
      </c>
      <c r="F988" s="116">
        <f t="shared" si="45"/>
        <v>0</v>
      </c>
    </row>
    <row r="989" spans="1:6" s="11" customFormat="1" ht="13.2" customHeight="1">
      <c r="A989" s="114" t="s">
        <v>129</v>
      </c>
      <c r="B989" s="118">
        <v>0</v>
      </c>
      <c r="C989" s="173"/>
      <c r="D989" s="108">
        <f t="shared" si="46"/>
        <v>0</v>
      </c>
      <c r="E989" s="109" t="str">
        <f t="shared" si="47"/>
        <v/>
      </c>
      <c r="F989" s="116">
        <f t="shared" si="45"/>
        <v>0</v>
      </c>
    </row>
    <row r="990" spans="1:6" s="11" customFormat="1" ht="13.2" customHeight="1">
      <c r="A990" s="114" t="s">
        <v>130</v>
      </c>
      <c r="B990" s="118">
        <v>0</v>
      </c>
      <c r="C990" s="173"/>
      <c r="D990" s="108">
        <f t="shared" si="46"/>
        <v>0</v>
      </c>
      <c r="E990" s="109" t="str">
        <f t="shared" si="47"/>
        <v/>
      </c>
      <c r="F990" s="116">
        <f t="shared" si="45"/>
        <v>0</v>
      </c>
    </row>
    <row r="991" spans="1:6" s="11" customFormat="1" ht="13.2" customHeight="1">
      <c r="A991" s="114" t="s">
        <v>131</v>
      </c>
      <c r="B991" s="118">
        <v>0</v>
      </c>
      <c r="C991" s="173"/>
      <c r="D991" s="108">
        <f t="shared" si="46"/>
        <v>0</v>
      </c>
      <c r="E991" s="109" t="str">
        <f t="shared" si="47"/>
        <v/>
      </c>
      <c r="F991" s="116">
        <f t="shared" si="45"/>
        <v>0</v>
      </c>
    </row>
    <row r="992" spans="1:6" s="11" customFormat="1" ht="13.2" customHeight="1">
      <c r="A992" s="114" t="s">
        <v>685</v>
      </c>
      <c r="B992" s="118">
        <v>0</v>
      </c>
      <c r="C992" s="173"/>
      <c r="D992" s="108">
        <f t="shared" si="46"/>
        <v>0</v>
      </c>
      <c r="E992" s="109" t="str">
        <f t="shared" si="47"/>
        <v/>
      </c>
      <c r="F992" s="116">
        <f t="shared" si="45"/>
        <v>0</v>
      </c>
    </row>
    <row r="993" spans="1:6" s="11" customFormat="1" ht="13.2" customHeight="1">
      <c r="A993" s="114" t="s">
        <v>686</v>
      </c>
      <c r="B993" s="118">
        <v>0</v>
      </c>
      <c r="C993" s="173"/>
      <c r="D993" s="108">
        <f t="shared" si="46"/>
        <v>0</v>
      </c>
      <c r="E993" s="109" t="str">
        <f t="shared" si="47"/>
        <v/>
      </c>
      <c r="F993" s="116">
        <f t="shared" si="45"/>
        <v>0</v>
      </c>
    </row>
    <row r="994" spans="1:6" s="11" customFormat="1" ht="13.2" customHeight="1">
      <c r="A994" s="114" t="s">
        <v>1014</v>
      </c>
      <c r="B994" s="118">
        <v>0</v>
      </c>
      <c r="C994" s="173"/>
      <c r="D994" s="108">
        <f t="shared" si="46"/>
        <v>0</v>
      </c>
      <c r="E994" s="109" t="str">
        <f t="shared" si="47"/>
        <v/>
      </c>
      <c r="F994" s="116">
        <f t="shared" si="45"/>
        <v>0</v>
      </c>
    </row>
    <row r="995" spans="1:6" s="11" customFormat="1" ht="13.2" customHeight="1">
      <c r="A995" s="114" t="s">
        <v>1015</v>
      </c>
      <c r="B995" s="118">
        <v>0</v>
      </c>
      <c r="C995" s="173"/>
      <c r="D995" s="108">
        <f t="shared" si="46"/>
        <v>0</v>
      </c>
      <c r="E995" s="109" t="str">
        <f t="shared" si="47"/>
        <v/>
      </c>
      <c r="F995" s="116">
        <f t="shared" si="45"/>
        <v>0</v>
      </c>
    </row>
    <row r="996" spans="1:6" s="11" customFormat="1" ht="13.2" customHeight="1">
      <c r="A996" s="114" t="s">
        <v>1016</v>
      </c>
      <c r="B996" s="118">
        <v>0</v>
      </c>
      <c r="C996" s="173"/>
      <c r="D996" s="108">
        <f t="shared" si="46"/>
        <v>0</v>
      </c>
      <c r="E996" s="109" t="str">
        <f t="shared" si="47"/>
        <v/>
      </c>
      <c r="F996" s="116">
        <f t="shared" si="45"/>
        <v>0</v>
      </c>
    </row>
    <row r="997" spans="1:6" s="11" customFormat="1" ht="13.2" customHeight="1">
      <c r="A997" s="114" t="s">
        <v>138</v>
      </c>
      <c r="B997" s="118">
        <v>0</v>
      </c>
      <c r="C997" s="173"/>
      <c r="D997" s="108">
        <f t="shared" si="46"/>
        <v>0</v>
      </c>
      <c r="E997" s="109" t="str">
        <f t="shared" si="47"/>
        <v/>
      </c>
      <c r="F997" s="116">
        <f t="shared" si="45"/>
        <v>0</v>
      </c>
    </row>
    <row r="998" spans="1:6" s="11" customFormat="1" ht="13.2" customHeight="1">
      <c r="A998" s="114" t="s">
        <v>687</v>
      </c>
      <c r="B998" s="118">
        <v>0</v>
      </c>
      <c r="C998" s="173"/>
      <c r="D998" s="108">
        <f t="shared" si="46"/>
        <v>0</v>
      </c>
      <c r="E998" s="109" t="str">
        <f t="shared" si="47"/>
        <v/>
      </c>
      <c r="F998" s="116">
        <f t="shared" si="45"/>
        <v>0</v>
      </c>
    </row>
    <row r="999" spans="1:6" s="11" customFormat="1" ht="13.2" customHeight="1">
      <c r="A999" s="114" t="s">
        <v>689</v>
      </c>
      <c r="B999" s="117">
        <f>SUM(B1000,B1001,B1002,B1003,B1004,B1005)</f>
        <v>0</v>
      </c>
      <c r="C999" s="172">
        <f>SUM(C1000,C1001,C1002,C1003,C1004,C1005)</f>
        <v>0</v>
      </c>
      <c r="D999" s="108">
        <f t="shared" si="46"/>
        <v>0</v>
      </c>
      <c r="E999" s="109" t="str">
        <f t="shared" si="47"/>
        <v/>
      </c>
      <c r="F999" s="116">
        <f t="shared" si="45"/>
        <v>0</v>
      </c>
    </row>
    <row r="1000" spans="1:6" s="11" customFormat="1" ht="13.2" customHeight="1">
      <c r="A1000" s="114" t="s">
        <v>129</v>
      </c>
      <c r="B1000" s="118">
        <v>0</v>
      </c>
      <c r="C1000" s="173"/>
      <c r="D1000" s="108">
        <f t="shared" si="46"/>
        <v>0</v>
      </c>
      <c r="E1000" s="109" t="str">
        <f t="shared" si="47"/>
        <v/>
      </c>
      <c r="F1000" s="116">
        <f t="shared" si="45"/>
        <v>0</v>
      </c>
    </row>
    <row r="1001" spans="1:6" s="11" customFormat="1" ht="13.2" customHeight="1">
      <c r="A1001" s="114" t="s">
        <v>130</v>
      </c>
      <c r="B1001" s="118">
        <v>0</v>
      </c>
      <c r="C1001" s="173"/>
      <c r="D1001" s="108">
        <f t="shared" si="46"/>
        <v>0</v>
      </c>
      <c r="E1001" s="109" t="str">
        <f t="shared" si="47"/>
        <v/>
      </c>
      <c r="F1001" s="116">
        <f t="shared" si="45"/>
        <v>0</v>
      </c>
    </row>
    <row r="1002" spans="1:6" s="11" customFormat="1" ht="13.2" customHeight="1">
      <c r="A1002" s="114" t="s">
        <v>131</v>
      </c>
      <c r="B1002" s="118">
        <v>0</v>
      </c>
      <c r="C1002" s="173"/>
      <c r="D1002" s="108">
        <f t="shared" si="46"/>
        <v>0</v>
      </c>
      <c r="E1002" s="109" t="str">
        <f t="shared" si="47"/>
        <v/>
      </c>
      <c r="F1002" s="116">
        <f t="shared" si="45"/>
        <v>0</v>
      </c>
    </row>
    <row r="1003" spans="1:6" s="11" customFormat="1" ht="13.2" customHeight="1">
      <c r="A1003" s="114" t="s">
        <v>690</v>
      </c>
      <c r="B1003" s="118">
        <v>0</v>
      </c>
      <c r="C1003" s="173"/>
      <c r="D1003" s="108">
        <f t="shared" si="46"/>
        <v>0</v>
      </c>
      <c r="E1003" s="109" t="str">
        <f t="shared" si="47"/>
        <v/>
      </c>
      <c r="F1003" s="116">
        <f t="shared" si="45"/>
        <v>0</v>
      </c>
    </row>
    <row r="1004" spans="1:6" s="11" customFormat="1" ht="13.2" customHeight="1">
      <c r="A1004" s="114" t="s">
        <v>691</v>
      </c>
      <c r="B1004" s="118">
        <v>0</v>
      </c>
      <c r="C1004" s="173"/>
      <c r="D1004" s="108">
        <f t="shared" si="46"/>
        <v>0</v>
      </c>
      <c r="E1004" s="109" t="str">
        <f t="shared" si="47"/>
        <v/>
      </c>
      <c r="F1004" s="116">
        <f t="shared" si="45"/>
        <v>0</v>
      </c>
    </row>
    <row r="1005" spans="1:6" s="11" customFormat="1" ht="13.2" customHeight="1">
      <c r="A1005" s="114" t="s">
        <v>692</v>
      </c>
      <c r="B1005" s="118">
        <v>0</v>
      </c>
      <c r="C1005" s="173"/>
      <c r="D1005" s="108">
        <f t="shared" si="46"/>
        <v>0</v>
      </c>
      <c r="E1005" s="109" t="str">
        <f t="shared" si="47"/>
        <v/>
      </c>
      <c r="F1005" s="116">
        <f t="shared" si="45"/>
        <v>0</v>
      </c>
    </row>
    <row r="1006" spans="1:6" s="11" customFormat="1" ht="13.2" customHeight="1">
      <c r="A1006" s="114" t="s">
        <v>693</v>
      </c>
      <c r="B1006" s="117">
        <f>SUM(B1007,B1008,B1009,B1010,B1011,B1012,B1013)</f>
        <v>129</v>
      </c>
      <c r="C1006" s="172">
        <f>SUM(C1007,C1008,C1009,C1010,C1011,C1012,C1013)</f>
        <v>554</v>
      </c>
      <c r="D1006" s="108">
        <f t="shared" si="46"/>
        <v>425</v>
      </c>
      <c r="E1006" s="109">
        <f t="shared" si="47"/>
        <v>329.45736434108528</v>
      </c>
      <c r="F1006" s="116">
        <f t="shared" si="45"/>
        <v>683</v>
      </c>
    </row>
    <row r="1007" spans="1:6" s="11" customFormat="1" ht="13.2" customHeight="1">
      <c r="A1007" s="114" t="s">
        <v>129</v>
      </c>
      <c r="B1007" s="118">
        <v>102</v>
      </c>
      <c r="C1007" s="173">
        <v>193</v>
      </c>
      <c r="D1007" s="108">
        <f t="shared" si="46"/>
        <v>91</v>
      </c>
      <c r="E1007" s="109">
        <f t="shared" si="47"/>
        <v>89.215686274509807</v>
      </c>
      <c r="F1007" s="116">
        <f t="shared" si="45"/>
        <v>295</v>
      </c>
    </row>
    <row r="1008" spans="1:6" s="11" customFormat="1" ht="13.2" customHeight="1">
      <c r="A1008" s="114" t="s">
        <v>130</v>
      </c>
      <c r="B1008" s="118">
        <v>27</v>
      </c>
      <c r="C1008" s="173">
        <v>276</v>
      </c>
      <c r="D1008" s="108">
        <f t="shared" si="46"/>
        <v>249</v>
      </c>
      <c r="E1008" s="109">
        <f t="shared" si="47"/>
        <v>922.22222222222217</v>
      </c>
      <c r="F1008" s="116">
        <f t="shared" si="45"/>
        <v>303</v>
      </c>
    </row>
    <row r="1009" spans="1:6" s="11" customFormat="1" ht="13.2" customHeight="1">
      <c r="A1009" s="114" t="s">
        <v>131</v>
      </c>
      <c r="B1009" s="118">
        <v>0</v>
      </c>
      <c r="C1009" s="173"/>
      <c r="D1009" s="108">
        <f t="shared" si="46"/>
        <v>0</v>
      </c>
      <c r="E1009" s="109" t="str">
        <f t="shared" si="47"/>
        <v/>
      </c>
      <c r="F1009" s="116">
        <f t="shared" si="45"/>
        <v>0</v>
      </c>
    </row>
    <row r="1010" spans="1:6" s="11" customFormat="1" ht="13.2" customHeight="1">
      <c r="A1010" s="114" t="s">
        <v>694</v>
      </c>
      <c r="B1010" s="118">
        <v>0</v>
      </c>
      <c r="C1010" s="173"/>
      <c r="D1010" s="108">
        <f t="shared" si="46"/>
        <v>0</v>
      </c>
      <c r="E1010" s="109" t="str">
        <f t="shared" si="47"/>
        <v/>
      </c>
      <c r="F1010" s="116">
        <f t="shared" si="45"/>
        <v>0</v>
      </c>
    </row>
    <row r="1011" spans="1:6" s="11" customFormat="1" ht="13.2" customHeight="1">
      <c r="A1011" s="114" t="s">
        <v>695</v>
      </c>
      <c r="B1011" s="118">
        <v>0</v>
      </c>
      <c r="C1011" s="173"/>
      <c r="D1011" s="108">
        <f t="shared" si="46"/>
        <v>0</v>
      </c>
      <c r="E1011" s="109" t="str">
        <f t="shared" si="47"/>
        <v/>
      </c>
      <c r="F1011" s="116">
        <f t="shared" si="45"/>
        <v>0</v>
      </c>
    </row>
    <row r="1012" spans="1:6" s="11" customFormat="1" ht="13.2" customHeight="1">
      <c r="A1012" s="114" t="s">
        <v>1017</v>
      </c>
      <c r="B1012" s="118">
        <v>0</v>
      </c>
      <c r="C1012" s="173"/>
      <c r="D1012" s="108">
        <f t="shared" si="46"/>
        <v>0</v>
      </c>
      <c r="E1012" s="109" t="str">
        <f t="shared" si="47"/>
        <v/>
      </c>
      <c r="F1012" s="116">
        <f t="shared" si="45"/>
        <v>0</v>
      </c>
    </row>
    <row r="1013" spans="1:6" s="11" customFormat="1" ht="13.2" customHeight="1">
      <c r="A1013" s="114" t="s">
        <v>696</v>
      </c>
      <c r="B1013" s="118">
        <v>0</v>
      </c>
      <c r="C1013" s="173">
        <v>85</v>
      </c>
      <c r="D1013" s="108">
        <f t="shared" si="46"/>
        <v>85</v>
      </c>
      <c r="E1013" s="109" t="str">
        <f t="shared" si="47"/>
        <v/>
      </c>
      <c r="F1013" s="116">
        <f t="shared" si="45"/>
        <v>85</v>
      </c>
    </row>
    <row r="1014" spans="1:6" s="11" customFormat="1" ht="13.2" customHeight="1">
      <c r="A1014" s="114" t="s">
        <v>1018</v>
      </c>
      <c r="B1014" s="117">
        <f>SUM(B1015,B1016,B1017,B1018,B1019)</f>
        <v>0</v>
      </c>
      <c r="C1014" s="172">
        <f>SUM(C1015,C1016,C1017,C1018,C1019)</f>
        <v>0</v>
      </c>
      <c r="D1014" s="108">
        <f t="shared" si="46"/>
        <v>0</v>
      </c>
      <c r="E1014" s="109" t="str">
        <f t="shared" si="47"/>
        <v/>
      </c>
      <c r="F1014" s="116">
        <f t="shared" si="45"/>
        <v>0</v>
      </c>
    </row>
    <row r="1015" spans="1:6" s="11" customFormat="1" ht="13.2" customHeight="1">
      <c r="A1015" s="114" t="s">
        <v>697</v>
      </c>
      <c r="B1015" s="118">
        <v>0</v>
      </c>
      <c r="C1015" s="173"/>
      <c r="D1015" s="108">
        <f t="shared" si="46"/>
        <v>0</v>
      </c>
      <c r="E1015" s="109" t="str">
        <f t="shared" si="47"/>
        <v/>
      </c>
      <c r="F1015" s="116">
        <f t="shared" si="45"/>
        <v>0</v>
      </c>
    </row>
    <row r="1016" spans="1:6" s="11" customFormat="1" ht="13.2" customHeight="1">
      <c r="A1016" s="114" t="s">
        <v>698</v>
      </c>
      <c r="B1016" s="118">
        <v>0</v>
      </c>
      <c r="C1016" s="173"/>
      <c r="D1016" s="108">
        <f t="shared" si="46"/>
        <v>0</v>
      </c>
      <c r="E1016" s="109" t="str">
        <f t="shared" si="47"/>
        <v/>
      </c>
      <c r="F1016" s="116">
        <f t="shared" si="45"/>
        <v>0</v>
      </c>
    </row>
    <row r="1017" spans="1:6" s="11" customFormat="1" ht="13.2" customHeight="1">
      <c r="A1017" s="114" t="s">
        <v>699</v>
      </c>
      <c r="B1017" s="118">
        <v>0</v>
      </c>
      <c r="C1017" s="173"/>
      <c r="D1017" s="108">
        <f t="shared" si="46"/>
        <v>0</v>
      </c>
      <c r="E1017" s="109" t="str">
        <f t="shared" si="47"/>
        <v/>
      </c>
      <c r="F1017" s="116">
        <f t="shared" si="45"/>
        <v>0</v>
      </c>
    </row>
    <row r="1018" spans="1:6" s="11" customFormat="1" ht="13.2" customHeight="1">
      <c r="A1018" s="114" t="s">
        <v>700</v>
      </c>
      <c r="B1018" s="118">
        <v>0</v>
      </c>
      <c r="C1018" s="173"/>
      <c r="D1018" s="108">
        <f t="shared" si="46"/>
        <v>0</v>
      </c>
      <c r="E1018" s="109" t="str">
        <f t="shared" si="47"/>
        <v/>
      </c>
      <c r="F1018" s="116">
        <f t="shared" si="45"/>
        <v>0</v>
      </c>
    </row>
    <row r="1019" spans="1:6" s="11" customFormat="1" ht="13.2" customHeight="1">
      <c r="A1019" s="114" t="s">
        <v>1019</v>
      </c>
      <c r="B1019" s="118">
        <v>0</v>
      </c>
      <c r="C1019" s="173"/>
      <c r="D1019" s="108">
        <f t="shared" si="46"/>
        <v>0</v>
      </c>
      <c r="E1019" s="109" t="str">
        <f t="shared" si="47"/>
        <v/>
      </c>
      <c r="F1019" s="116">
        <f t="shared" si="45"/>
        <v>0</v>
      </c>
    </row>
    <row r="1020" spans="1:6" s="11" customFormat="1" ht="13.2" customHeight="1">
      <c r="A1020" s="114" t="s">
        <v>1020</v>
      </c>
      <c r="B1020" s="117">
        <f>SUM(B1021,B1031,B1037)</f>
        <v>119</v>
      </c>
      <c r="C1020" s="172">
        <f>SUM(C1021,C1031,C1037)</f>
        <v>107</v>
      </c>
      <c r="D1020" s="108">
        <f t="shared" si="46"/>
        <v>-12</v>
      </c>
      <c r="E1020" s="109">
        <f t="shared" si="47"/>
        <v>-10.084033613445378</v>
      </c>
      <c r="F1020" s="116">
        <f t="shared" si="45"/>
        <v>226</v>
      </c>
    </row>
    <row r="1021" spans="1:6" s="11" customFormat="1" ht="13.2" customHeight="1">
      <c r="A1021" s="114" t="s">
        <v>1021</v>
      </c>
      <c r="B1021" s="117">
        <f>SUM(B1022,B1023,B1024,B1025,B1026,B1027,B1028,B1029,B1030)</f>
        <v>116</v>
      </c>
      <c r="C1021" s="172">
        <f>SUM(C1022,C1023,C1024,C1025,C1026,C1027,C1028,C1029,C1030)</f>
        <v>107</v>
      </c>
      <c r="D1021" s="108">
        <f t="shared" si="46"/>
        <v>-9</v>
      </c>
      <c r="E1021" s="109">
        <f t="shared" si="47"/>
        <v>-7.7586206896551726</v>
      </c>
      <c r="F1021" s="116">
        <f t="shared" si="45"/>
        <v>223</v>
      </c>
    </row>
    <row r="1022" spans="1:6" s="11" customFormat="1" ht="13.2" customHeight="1">
      <c r="A1022" s="114" t="s">
        <v>129</v>
      </c>
      <c r="B1022" s="118">
        <v>58</v>
      </c>
      <c r="C1022" s="173">
        <v>50</v>
      </c>
      <c r="D1022" s="108">
        <f t="shared" si="46"/>
        <v>-8</v>
      </c>
      <c r="E1022" s="109">
        <f t="shared" si="47"/>
        <v>-13.793103448275861</v>
      </c>
      <c r="F1022" s="116">
        <f t="shared" si="45"/>
        <v>108</v>
      </c>
    </row>
    <row r="1023" spans="1:6" s="11" customFormat="1" ht="13.2" customHeight="1">
      <c r="A1023" s="114" t="s">
        <v>130</v>
      </c>
      <c r="B1023" s="118">
        <v>58</v>
      </c>
      <c r="C1023" s="173">
        <v>57</v>
      </c>
      <c r="D1023" s="108">
        <f t="shared" si="46"/>
        <v>-1</v>
      </c>
      <c r="E1023" s="109">
        <f t="shared" si="47"/>
        <v>-1.7241379310344827</v>
      </c>
      <c r="F1023" s="116">
        <f t="shared" si="45"/>
        <v>115</v>
      </c>
    </row>
    <row r="1024" spans="1:6" s="11" customFormat="1" ht="13.2" customHeight="1">
      <c r="A1024" s="114" t="s">
        <v>131</v>
      </c>
      <c r="B1024" s="118">
        <v>0</v>
      </c>
      <c r="C1024" s="173"/>
      <c r="D1024" s="108">
        <f t="shared" si="46"/>
        <v>0</v>
      </c>
      <c r="E1024" s="109" t="str">
        <f t="shared" si="47"/>
        <v/>
      </c>
      <c r="F1024" s="116">
        <f t="shared" si="45"/>
        <v>0</v>
      </c>
    </row>
    <row r="1025" spans="1:6" s="11" customFormat="1" ht="13.2" customHeight="1">
      <c r="A1025" s="114" t="s">
        <v>701</v>
      </c>
      <c r="B1025" s="118">
        <v>0</v>
      </c>
      <c r="C1025" s="173"/>
      <c r="D1025" s="108">
        <f t="shared" si="46"/>
        <v>0</v>
      </c>
      <c r="E1025" s="109" t="str">
        <f t="shared" si="47"/>
        <v/>
      </c>
      <c r="F1025" s="116">
        <f t="shared" si="45"/>
        <v>0</v>
      </c>
    </row>
    <row r="1026" spans="1:6" s="11" customFormat="1" ht="13.2" customHeight="1">
      <c r="A1026" s="114" t="s">
        <v>702</v>
      </c>
      <c r="B1026" s="118">
        <v>0</v>
      </c>
      <c r="C1026" s="173"/>
      <c r="D1026" s="108">
        <f t="shared" si="46"/>
        <v>0</v>
      </c>
      <c r="E1026" s="109" t="str">
        <f t="shared" si="47"/>
        <v/>
      </c>
      <c r="F1026" s="116">
        <f t="shared" si="45"/>
        <v>0</v>
      </c>
    </row>
    <row r="1027" spans="1:6" s="11" customFormat="1" ht="13.2" customHeight="1">
      <c r="A1027" s="114" t="s">
        <v>703</v>
      </c>
      <c r="B1027" s="118">
        <v>0</v>
      </c>
      <c r="C1027" s="173"/>
      <c r="D1027" s="108">
        <f t="shared" si="46"/>
        <v>0</v>
      </c>
      <c r="E1027" s="109" t="str">
        <f t="shared" si="47"/>
        <v/>
      </c>
      <c r="F1027" s="116">
        <f t="shared" si="45"/>
        <v>0</v>
      </c>
    </row>
    <row r="1028" spans="1:6" s="11" customFormat="1" ht="13.2" customHeight="1">
      <c r="A1028" s="114" t="s">
        <v>704</v>
      </c>
      <c r="B1028" s="118">
        <v>0</v>
      </c>
      <c r="C1028" s="173"/>
      <c r="D1028" s="108">
        <f t="shared" si="46"/>
        <v>0</v>
      </c>
      <c r="E1028" s="109" t="str">
        <f t="shared" si="47"/>
        <v/>
      </c>
      <c r="F1028" s="116">
        <f t="shared" si="45"/>
        <v>0</v>
      </c>
    </row>
    <row r="1029" spans="1:6" s="11" customFormat="1" ht="13.2" customHeight="1">
      <c r="A1029" s="114" t="s">
        <v>138</v>
      </c>
      <c r="B1029" s="118"/>
      <c r="C1029" s="173"/>
      <c r="D1029" s="108">
        <f t="shared" si="46"/>
        <v>0</v>
      </c>
      <c r="E1029" s="109" t="str">
        <f t="shared" si="47"/>
        <v/>
      </c>
      <c r="F1029" s="116">
        <f t="shared" si="45"/>
        <v>0</v>
      </c>
    </row>
    <row r="1030" spans="1:6" s="11" customFormat="1" ht="13.2" customHeight="1">
      <c r="A1030" s="114" t="s">
        <v>705</v>
      </c>
      <c r="B1030" s="118"/>
      <c r="C1030" s="173">
        <v>0</v>
      </c>
      <c r="D1030" s="108">
        <f t="shared" si="46"/>
        <v>0</v>
      </c>
      <c r="E1030" s="109" t="str">
        <f t="shared" si="47"/>
        <v/>
      </c>
      <c r="F1030" s="116">
        <f t="shared" ref="F1030:F1093" si="48">B1030+C1030</f>
        <v>0</v>
      </c>
    </row>
    <row r="1031" spans="1:6" s="11" customFormat="1" ht="13.2" customHeight="1">
      <c r="A1031" s="114" t="s">
        <v>707</v>
      </c>
      <c r="B1031" s="117">
        <f>SUM(B1032,B1033,B1034,B1035,B1036)</f>
        <v>3</v>
      </c>
      <c r="C1031" s="172">
        <f>SUM(C1032,C1033,C1034,C1035,C1036)</f>
        <v>0</v>
      </c>
      <c r="D1031" s="108">
        <f t="shared" ref="D1031:D1094" si="49">C1031-B1031</f>
        <v>-3</v>
      </c>
      <c r="E1031" s="109">
        <f t="shared" ref="E1031:E1094" si="50">IF(B1031=0,"",D1031/B1031*100)</f>
        <v>-100</v>
      </c>
      <c r="F1031" s="116">
        <f t="shared" si="48"/>
        <v>3</v>
      </c>
    </row>
    <row r="1032" spans="1:6" s="11" customFormat="1" ht="13.2" customHeight="1">
      <c r="A1032" s="114" t="s">
        <v>129</v>
      </c>
      <c r="B1032" s="118">
        <v>0</v>
      </c>
      <c r="C1032" s="173"/>
      <c r="D1032" s="108">
        <f t="shared" si="49"/>
        <v>0</v>
      </c>
      <c r="E1032" s="109" t="str">
        <f t="shared" si="50"/>
        <v/>
      </c>
      <c r="F1032" s="116">
        <f t="shared" si="48"/>
        <v>0</v>
      </c>
    </row>
    <row r="1033" spans="1:6" s="11" customFormat="1" ht="13.2" customHeight="1">
      <c r="A1033" s="114" t="s">
        <v>130</v>
      </c>
      <c r="B1033" s="118">
        <v>0</v>
      </c>
      <c r="C1033" s="173"/>
      <c r="D1033" s="108">
        <f t="shared" si="49"/>
        <v>0</v>
      </c>
      <c r="E1033" s="109" t="str">
        <f t="shared" si="50"/>
        <v/>
      </c>
      <c r="F1033" s="116">
        <f t="shared" si="48"/>
        <v>0</v>
      </c>
    </row>
    <row r="1034" spans="1:6" s="11" customFormat="1" ht="13.2" customHeight="1">
      <c r="A1034" s="114" t="s">
        <v>131</v>
      </c>
      <c r="B1034" s="118">
        <v>0</v>
      </c>
      <c r="C1034" s="173"/>
      <c r="D1034" s="108">
        <f t="shared" si="49"/>
        <v>0</v>
      </c>
      <c r="E1034" s="109" t="str">
        <f t="shared" si="50"/>
        <v/>
      </c>
      <c r="F1034" s="116">
        <f t="shared" si="48"/>
        <v>0</v>
      </c>
    </row>
    <row r="1035" spans="1:6" s="11" customFormat="1" ht="13.2" customHeight="1">
      <c r="A1035" s="114" t="s">
        <v>708</v>
      </c>
      <c r="B1035" s="118">
        <v>0</v>
      </c>
      <c r="C1035" s="173"/>
      <c r="D1035" s="108">
        <f t="shared" si="49"/>
        <v>0</v>
      </c>
      <c r="E1035" s="109" t="str">
        <f t="shared" si="50"/>
        <v/>
      </c>
      <c r="F1035" s="116">
        <f t="shared" si="48"/>
        <v>0</v>
      </c>
    </row>
    <row r="1036" spans="1:6" s="11" customFormat="1" ht="13.2" customHeight="1">
      <c r="A1036" s="114" t="s">
        <v>709</v>
      </c>
      <c r="B1036" s="118">
        <v>3</v>
      </c>
      <c r="C1036" s="173">
        <v>0</v>
      </c>
      <c r="D1036" s="108">
        <f t="shared" si="49"/>
        <v>-3</v>
      </c>
      <c r="E1036" s="109">
        <f t="shared" si="50"/>
        <v>-100</v>
      </c>
      <c r="F1036" s="116">
        <f t="shared" si="48"/>
        <v>3</v>
      </c>
    </row>
    <row r="1037" spans="1:6" s="11" customFormat="1" ht="13.2" customHeight="1">
      <c r="A1037" s="114" t="s">
        <v>1022</v>
      </c>
      <c r="B1037" s="117">
        <f>SUM(B1038,B1039)</f>
        <v>0</v>
      </c>
      <c r="C1037" s="172">
        <f>SUM(C1038,C1039)</f>
        <v>0</v>
      </c>
      <c r="D1037" s="108">
        <f t="shared" si="49"/>
        <v>0</v>
      </c>
      <c r="E1037" s="109" t="str">
        <f t="shared" si="50"/>
        <v/>
      </c>
      <c r="F1037" s="116">
        <f t="shared" si="48"/>
        <v>0</v>
      </c>
    </row>
    <row r="1038" spans="1:6" s="11" customFormat="1" ht="13.2" customHeight="1">
      <c r="A1038" s="114" t="s">
        <v>710</v>
      </c>
      <c r="B1038" s="118">
        <v>0</v>
      </c>
      <c r="C1038" s="173"/>
      <c r="D1038" s="108">
        <f t="shared" si="49"/>
        <v>0</v>
      </c>
      <c r="E1038" s="109" t="str">
        <f t="shared" si="50"/>
        <v/>
      </c>
      <c r="F1038" s="116">
        <f t="shared" si="48"/>
        <v>0</v>
      </c>
    </row>
    <row r="1039" spans="1:6" s="11" customFormat="1" ht="13.2" customHeight="1">
      <c r="A1039" s="114" t="s">
        <v>1023</v>
      </c>
      <c r="B1039" s="118">
        <v>0</v>
      </c>
      <c r="C1039" s="173"/>
      <c r="D1039" s="108">
        <f t="shared" si="49"/>
        <v>0</v>
      </c>
      <c r="E1039" s="109" t="str">
        <f t="shared" si="50"/>
        <v/>
      </c>
      <c r="F1039" s="116">
        <f t="shared" si="48"/>
        <v>0</v>
      </c>
    </row>
    <row r="1040" spans="1:6" s="11" customFormat="1" ht="13.2" customHeight="1">
      <c r="A1040" s="114" t="s">
        <v>1024</v>
      </c>
      <c r="B1040" s="117">
        <f>SUM(B1041,B1048,B1058,B1064,B1067)</f>
        <v>0</v>
      </c>
      <c r="C1040" s="172">
        <f>SUM(C1041,C1048,C1058,C1064,C1067)</f>
        <v>0</v>
      </c>
      <c r="D1040" s="108">
        <f t="shared" si="49"/>
        <v>0</v>
      </c>
      <c r="E1040" s="109" t="str">
        <f t="shared" si="50"/>
        <v/>
      </c>
      <c r="F1040" s="116">
        <f t="shared" si="48"/>
        <v>0</v>
      </c>
    </row>
    <row r="1041" spans="1:6" s="11" customFormat="1" ht="13.2" customHeight="1">
      <c r="A1041" s="114" t="s">
        <v>1025</v>
      </c>
      <c r="B1041" s="117">
        <f>SUM(B1042,B1043,B1044,B1045,B1046,B1047)</f>
        <v>0</v>
      </c>
      <c r="C1041" s="172">
        <f>SUM(C1042,C1043,C1044,C1045,C1046,C1047)</f>
        <v>0</v>
      </c>
      <c r="D1041" s="108">
        <f t="shared" si="49"/>
        <v>0</v>
      </c>
      <c r="E1041" s="109" t="str">
        <f t="shared" si="50"/>
        <v/>
      </c>
      <c r="F1041" s="116">
        <f t="shared" si="48"/>
        <v>0</v>
      </c>
    </row>
    <row r="1042" spans="1:6" s="11" customFormat="1" ht="13.2" customHeight="1">
      <c r="A1042" s="114" t="s">
        <v>129</v>
      </c>
      <c r="B1042" s="118">
        <v>0</v>
      </c>
      <c r="C1042" s="173"/>
      <c r="D1042" s="108">
        <f t="shared" si="49"/>
        <v>0</v>
      </c>
      <c r="E1042" s="109" t="str">
        <f t="shared" si="50"/>
        <v/>
      </c>
      <c r="F1042" s="116">
        <f t="shared" si="48"/>
        <v>0</v>
      </c>
    </row>
    <row r="1043" spans="1:6" s="11" customFormat="1" ht="13.2" customHeight="1">
      <c r="A1043" s="114" t="s">
        <v>130</v>
      </c>
      <c r="B1043" s="118">
        <v>0</v>
      </c>
      <c r="C1043" s="173"/>
      <c r="D1043" s="108">
        <f t="shared" si="49"/>
        <v>0</v>
      </c>
      <c r="E1043" s="109" t="str">
        <f t="shared" si="50"/>
        <v/>
      </c>
      <c r="F1043" s="116">
        <f t="shared" si="48"/>
        <v>0</v>
      </c>
    </row>
    <row r="1044" spans="1:6" s="11" customFormat="1" ht="13.2" customHeight="1">
      <c r="A1044" s="114" t="s">
        <v>131</v>
      </c>
      <c r="B1044" s="118">
        <v>0</v>
      </c>
      <c r="C1044" s="173"/>
      <c r="D1044" s="108">
        <f t="shared" si="49"/>
        <v>0</v>
      </c>
      <c r="E1044" s="109" t="str">
        <f t="shared" si="50"/>
        <v/>
      </c>
      <c r="F1044" s="116">
        <f t="shared" si="48"/>
        <v>0</v>
      </c>
    </row>
    <row r="1045" spans="1:6" s="11" customFormat="1" ht="13.2" customHeight="1">
      <c r="A1045" s="114" t="s">
        <v>1026</v>
      </c>
      <c r="B1045" s="118">
        <v>0</v>
      </c>
      <c r="C1045" s="173"/>
      <c r="D1045" s="108">
        <f t="shared" si="49"/>
        <v>0</v>
      </c>
      <c r="E1045" s="109" t="str">
        <f t="shared" si="50"/>
        <v/>
      </c>
      <c r="F1045" s="116">
        <f t="shared" si="48"/>
        <v>0</v>
      </c>
    </row>
    <row r="1046" spans="1:6" s="11" customFormat="1" ht="13.2" customHeight="1">
      <c r="A1046" s="114" t="s">
        <v>138</v>
      </c>
      <c r="B1046" s="118">
        <v>0</v>
      </c>
      <c r="C1046" s="173"/>
      <c r="D1046" s="108">
        <f t="shared" si="49"/>
        <v>0</v>
      </c>
      <c r="E1046" s="109" t="str">
        <f t="shared" si="50"/>
        <v/>
      </c>
      <c r="F1046" s="116">
        <f t="shared" si="48"/>
        <v>0</v>
      </c>
    </row>
    <row r="1047" spans="1:6" s="11" customFormat="1" ht="13.2" customHeight="1">
      <c r="A1047" s="114" t="s">
        <v>1027</v>
      </c>
      <c r="B1047" s="118">
        <v>0</v>
      </c>
      <c r="C1047" s="173"/>
      <c r="D1047" s="108">
        <f t="shared" si="49"/>
        <v>0</v>
      </c>
      <c r="E1047" s="109" t="str">
        <f t="shared" si="50"/>
        <v/>
      </c>
      <c r="F1047" s="116">
        <f t="shared" si="48"/>
        <v>0</v>
      </c>
    </row>
    <row r="1048" spans="1:6" s="11" customFormat="1" ht="13.2" customHeight="1">
      <c r="A1048" s="114" t="s">
        <v>1028</v>
      </c>
      <c r="B1048" s="117">
        <f>SUM(B1049,B1050,B1051,B1052,B1053,B1054,B1055,B1056,B1057)</f>
        <v>0</v>
      </c>
      <c r="C1048" s="172">
        <f>SUM(C1049,C1050,C1051,C1052,C1053,C1054,C1055,C1056,C1057)</f>
        <v>0</v>
      </c>
      <c r="D1048" s="108">
        <f t="shared" si="49"/>
        <v>0</v>
      </c>
      <c r="E1048" s="109" t="str">
        <f t="shared" si="50"/>
        <v/>
      </c>
      <c r="F1048" s="116">
        <f t="shared" si="48"/>
        <v>0</v>
      </c>
    </row>
    <row r="1049" spans="1:6" s="11" customFormat="1" ht="13.2" customHeight="1">
      <c r="A1049" s="114" t="s">
        <v>1029</v>
      </c>
      <c r="B1049" s="118">
        <v>0</v>
      </c>
      <c r="C1049" s="173"/>
      <c r="D1049" s="108">
        <f t="shared" si="49"/>
        <v>0</v>
      </c>
      <c r="E1049" s="109" t="str">
        <f t="shared" si="50"/>
        <v/>
      </c>
      <c r="F1049" s="116">
        <f t="shared" si="48"/>
        <v>0</v>
      </c>
    </row>
    <row r="1050" spans="1:6" s="11" customFormat="1" ht="13.2" customHeight="1">
      <c r="A1050" s="114" t="s">
        <v>1030</v>
      </c>
      <c r="B1050" s="118">
        <v>0</v>
      </c>
      <c r="C1050" s="173"/>
      <c r="D1050" s="108">
        <f t="shared" si="49"/>
        <v>0</v>
      </c>
      <c r="E1050" s="109" t="str">
        <f t="shared" si="50"/>
        <v/>
      </c>
      <c r="F1050" s="116">
        <f t="shared" si="48"/>
        <v>0</v>
      </c>
    </row>
    <row r="1051" spans="1:6" s="11" customFormat="1" ht="13.2" customHeight="1">
      <c r="A1051" s="114" t="s">
        <v>1031</v>
      </c>
      <c r="B1051" s="118">
        <v>0</v>
      </c>
      <c r="C1051" s="173"/>
      <c r="D1051" s="108">
        <f t="shared" si="49"/>
        <v>0</v>
      </c>
      <c r="E1051" s="109" t="str">
        <f t="shared" si="50"/>
        <v/>
      </c>
      <c r="F1051" s="116">
        <f t="shared" si="48"/>
        <v>0</v>
      </c>
    </row>
    <row r="1052" spans="1:6" s="11" customFormat="1" ht="13.2" customHeight="1">
      <c r="A1052" s="114" t="s">
        <v>1032</v>
      </c>
      <c r="B1052" s="118">
        <v>0</v>
      </c>
      <c r="C1052" s="173"/>
      <c r="D1052" s="108">
        <f t="shared" si="49"/>
        <v>0</v>
      </c>
      <c r="E1052" s="109" t="str">
        <f t="shared" si="50"/>
        <v/>
      </c>
      <c r="F1052" s="116">
        <f t="shared" si="48"/>
        <v>0</v>
      </c>
    </row>
    <row r="1053" spans="1:6" s="11" customFormat="1" ht="13.2" customHeight="1">
      <c r="A1053" s="114" t="s">
        <v>1033</v>
      </c>
      <c r="B1053" s="118">
        <v>0</v>
      </c>
      <c r="C1053" s="173"/>
      <c r="D1053" s="108">
        <f t="shared" si="49"/>
        <v>0</v>
      </c>
      <c r="E1053" s="109" t="str">
        <f t="shared" si="50"/>
        <v/>
      </c>
      <c r="F1053" s="116">
        <f t="shared" si="48"/>
        <v>0</v>
      </c>
    </row>
    <row r="1054" spans="1:6" s="11" customFormat="1" ht="13.2" customHeight="1">
      <c r="A1054" s="114" t="s">
        <v>1034</v>
      </c>
      <c r="B1054" s="118">
        <v>0</v>
      </c>
      <c r="C1054" s="173"/>
      <c r="D1054" s="108">
        <f t="shared" si="49"/>
        <v>0</v>
      </c>
      <c r="E1054" s="109" t="str">
        <f t="shared" si="50"/>
        <v/>
      </c>
      <c r="F1054" s="116">
        <f t="shared" si="48"/>
        <v>0</v>
      </c>
    </row>
    <row r="1055" spans="1:6" s="11" customFormat="1" ht="13.2" customHeight="1">
      <c r="A1055" s="114" t="s">
        <v>1035</v>
      </c>
      <c r="B1055" s="118">
        <v>0</v>
      </c>
      <c r="C1055" s="173"/>
      <c r="D1055" s="108">
        <f t="shared" si="49"/>
        <v>0</v>
      </c>
      <c r="E1055" s="109" t="str">
        <f t="shared" si="50"/>
        <v/>
      </c>
      <c r="F1055" s="116">
        <f t="shared" si="48"/>
        <v>0</v>
      </c>
    </row>
    <row r="1056" spans="1:6" s="11" customFormat="1" ht="13.2" customHeight="1">
      <c r="A1056" s="114" t="s">
        <v>1036</v>
      </c>
      <c r="B1056" s="118">
        <v>0</v>
      </c>
      <c r="C1056" s="173"/>
      <c r="D1056" s="108">
        <f t="shared" si="49"/>
        <v>0</v>
      </c>
      <c r="E1056" s="109" t="str">
        <f t="shared" si="50"/>
        <v/>
      </c>
      <c r="F1056" s="116">
        <f t="shared" si="48"/>
        <v>0</v>
      </c>
    </row>
    <row r="1057" spans="1:6" s="11" customFormat="1" ht="13.2" customHeight="1">
      <c r="A1057" s="114" t="s">
        <v>1037</v>
      </c>
      <c r="B1057" s="118">
        <v>0</v>
      </c>
      <c r="C1057" s="173"/>
      <c r="D1057" s="108">
        <f t="shared" si="49"/>
        <v>0</v>
      </c>
      <c r="E1057" s="109" t="str">
        <f t="shared" si="50"/>
        <v/>
      </c>
      <c r="F1057" s="116">
        <f t="shared" si="48"/>
        <v>0</v>
      </c>
    </row>
    <row r="1058" spans="1:6" s="11" customFormat="1" ht="13.2" customHeight="1">
      <c r="A1058" s="114" t="s">
        <v>1038</v>
      </c>
      <c r="B1058" s="117">
        <f>SUM(B1059,B1060,B1061,B1062,B1063)</f>
        <v>0</v>
      </c>
      <c r="C1058" s="172">
        <f>SUM(C1059,C1060,C1061,C1062,C1063)</f>
        <v>0</v>
      </c>
      <c r="D1058" s="108">
        <f t="shared" si="49"/>
        <v>0</v>
      </c>
      <c r="E1058" s="109" t="str">
        <f t="shared" si="50"/>
        <v/>
      </c>
      <c r="F1058" s="116">
        <f t="shared" si="48"/>
        <v>0</v>
      </c>
    </row>
    <row r="1059" spans="1:6" s="11" customFormat="1" ht="13.2" customHeight="1">
      <c r="A1059" s="114" t="s">
        <v>1039</v>
      </c>
      <c r="B1059" s="118">
        <v>0</v>
      </c>
      <c r="C1059" s="173"/>
      <c r="D1059" s="108">
        <f t="shared" si="49"/>
        <v>0</v>
      </c>
      <c r="E1059" s="109" t="str">
        <f t="shared" si="50"/>
        <v/>
      </c>
      <c r="F1059" s="116">
        <f t="shared" si="48"/>
        <v>0</v>
      </c>
    </row>
    <row r="1060" spans="1:6" s="11" customFormat="1" ht="13.2" customHeight="1">
      <c r="A1060" s="114" t="s">
        <v>1040</v>
      </c>
      <c r="B1060" s="118">
        <v>0</v>
      </c>
      <c r="C1060" s="173"/>
      <c r="D1060" s="108">
        <f t="shared" si="49"/>
        <v>0</v>
      </c>
      <c r="E1060" s="109" t="str">
        <f t="shared" si="50"/>
        <v/>
      </c>
      <c r="F1060" s="116">
        <f t="shared" si="48"/>
        <v>0</v>
      </c>
    </row>
    <row r="1061" spans="1:6" s="11" customFormat="1" ht="13.2" customHeight="1">
      <c r="A1061" s="114" t="s">
        <v>1041</v>
      </c>
      <c r="B1061" s="118">
        <v>0</v>
      </c>
      <c r="C1061" s="173"/>
      <c r="D1061" s="108">
        <f t="shared" si="49"/>
        <v>0</v>
      </c>
      <c r="E1061" s="109" t="str">
        <f t="shared" si="50"/>
        <v/>
      </c>
      <c r="F1061" s="116">
        <f t="shared" si="48"/>
        <v>0</v>
      </c>
    </row>
    <row r="1062" spans="1:6" s="11" customFormat="1" ht="13.2" customHeight="1">
      <c r="A1062" s="114" t="s">
        <v>1042</v>
      </c>
      <c r="B1062" s="118">
        <v>0</v>
      </c>
      <c r="C1062" s="173"/>
      <c r="D1062" s="108">
        <f t="shared" si="49"/>
        <v>0</v>
      </c>
      <c r="E1062" s="109" t="str">
        <f t="shared" si="50"/>
        <v/>
      </c>
      <c r="F1062" s="116">
        <f t="shared" si="48"/>
        <v>0</v>
      </c>
    </row>
    <row r="1063" spans="1:6" s="11" customFormat="1" ht="13.2" customHeight="1">
      <c r="A1063" s="114" t="s">
        <v>1043</v>
      </c>
      <c r="B1063" s="118">
        <v>0</v>
      </c>
      <c r="C1063" s="173"/>
      <c r="D1063" s="108">
        <f t="shared" si="49"/>
        <v>0</v>
      </c>
      <c r="E1063" s="109" t="str">
        <f t="shared" si="50"/>
        <v/>
      </c>
      <c r="F1063" s="116">
        <f t="shared" si="48"/>
        <v>0</v>
      </c>
    </row>
    <row r="1064" spans="1:6" s="11" customFormat="1" ht="13.2" customHeight="1">
      <c r="A1064" s="114" t="s">
        <v>1044</v>
      </c>
      <c r="B1064" s="117">
        <f>SUM(B1065,B1066)</f>
        <v>0</v>
      </c>
      <c r="C1064" s="172">
        <f>SUM(C1065,C1066)</f>
        <v>0</v>
      </c>
      <c r="D1064" s="108">
        <f t="shared" si="49"/>
        <v>0</v>
      </c>
      <c r="E1064" s="109" t="str">
        <f t="shared" si="50"/>
        <v/>
      </c>
      <c r="F1064" s="116">
        <f t="shared" si="48"/>
        <v>0</v>
      </c>
    </row>
    <row r="1065" spans="1:6" s="11" customFormat="1" ht="13.2" customHeight="1">
      <c r="A1065" s="114" t="s">
        <v>1045</v>
      </c>
      <c r="B1065" s="118">
        <v>0</v>
      </c>
      <c r="C1065" s="173"/>
      <c r="D1065" s="108">
        <f t="shared" si="49"/>
        <v>0</v>
      </c>
      <c r="E1065" s="109" t="str">
        <f t="shared" si="50"/>
        <v/>
      </c>
      <c r="F1065" s="116">
        <f t="shared" si="48"/>
        <v>0</v>
      </c>
    </row>
    <row r="1066" spans="1:6" s="11" customFormat="1" ht="13.2" customHeight="1">
      <c r="A1066" s="114" t="s">
        <v>1046</v>
      </c>
      <c r="B1066" s="118">
        <v>0</v>
      </c>
      <c r="C1066" s="173"/>
      <c r="D1066" s="108">
        <f t="shared" si="49"/>
        <v>0</v>
      </c>
      <c r="E1066" s="109" t="str">
        <f t="shared" si="50"/>
        <v/>
      </c>
      <c r="F1066" s="116">
        <f t="shared" si="48"/>
        <v>0</v>
      </c>
    </row>
    <row r="1067" spans="1:6" s="11" customFormat="1" ht="13.2" customHeight="1">
      <c r="A1067" s="114" t="s">
        <v>1047</v>
      </c>
      <c r="B1067" s="117">
        <f>SUM(B1068,B1069)</f>
        <v>0</v>
      </c>
      <c r="C1067" s="172">
        <f>SUM(C1068,C1069)</f>
        <v>0</v>
      </c>
      <c r="D1067" s="108">
        <f t="shared" si="49"/>
        <v>0</v>
      </c>
      <c r="E1067" s="109" t="str">
        <f t="shared" si="50"/>
        <v/>
      </c>
      <c r="F1067" s="116">
        <f t="shared" si="48"/>
        <v>0</v>
      </c>
    </row>
    <row r="1068" spans="1:6" s="11" customFormat="1" ht="13.2" customHeight="1">
      <c r="A1068" s="114" t="s">
        <v>1048</v>
      </c>
      <c r="B1068" s="118">
        <v>0</v>
      </c>
      <c r="C1068" s="173"/>
      <c r="D1068" s="108">
        <f t="shared" si="49"/>
        <v>0</v>
      </c>
      <c r="E1068" s="109" t="str">
        <f t="shared" si="50"/>
        <v/>
      </c>
      <c r="F1068" s="116">
        <f t="shared" si="48"/>
        <v>0</v>
      </c>
    </row>
    <row r="1069" spans="1:6" s="11" customFormat="1" ht="13.2" customHeight="1">
      <c r="A1069" s="114" t="s">
        <v>1049</v>
      </c>
      <c r="B1069" s="118">
        <v>0</v>
      </c>
      <c r="C1069" s="173"/>
      <c r="D1069" s="108">
        <f t="shared" si="49"/>
        <v>0</v>
      </c>
      <c r="E1069" s="109" t="str">
        <f t="shared" si="50"/>
        <v/>
      </c>
      <c r="F1069" s="116">
        <f t="shared" si="48"/>
        <v>0</v>
      </c>
    </row>
    <row r="1070" spans="1:6" s="11" customFormat="1" ht="13.2" customHeight="1">
      <c r="A1070" s="114" t="s">
        <v>1050</v>
      </c>
      <c r="B1070" s="117">
        <f>SUM(B1071,B1072,B1073,B1074,B1075,B1076,B1077,B1078,B1079)</f>
        <v>0</v>
      </c>
      <c r="C1070" s="172">
        <f>SUM(C1071,C1072,C1073,C1074,C1075,C1076,C1077,C1078,C1079)</f>
        <v>0</v>
      </c>
      <c r="D1070" s="108">
        <f t="shared" si="49"/>
        <v>0</v>
      </c>
      <c r="E1070" s="109" t="str">
        <f t="shared" si="50"/>
        <v/>
      </c>
      <c r="F1070" s="116">
        <f t="shared" si="48"/>
        <v>0</v>
      </c>
    </row>
    <row r="1071" spans="1:6" s="11" customFormat="1" ht="13.2" customHeight="1">
      <c r="A1071" s="114" t="s">
        <v>711</v>
      </c>
      <c r="B1071" s="117"/>
      <c r="C1071" s="172"/>
      <c r="D1071" s="108">
        <f t="shared" si="49"/>
        <v>0</v>
      </c>
      <c r="E1071" s="109" t="str">
        <f t="shared" si="50"/>
        <v/>
      </c>
      <c r="F1071" s="116">
        <f t="shared" si="48"/>
        <v>0</v>
      </c>
    </row>
    <row r="1072" spans="1:6" s="11" customFormat="1" ht="13.2" customHeight="1">
      <c r="A1072" s="114" t="s">
        <v>712</v>
      </c>
      <c r="B1072" s="117"/>
      <c r="C1072" s="172"/>
      <c r="D1072" s="108">
        <f t="shared" si="49"/>
        <v>0</v>
      </c>
      <c r="E1072" s="109" t="str">
        <f t="shared" si="50"/>
        <v/>
      </c>
      <c r="F1072" s="116">
        <f t="shared" si="48"/>
        <v>0</v>
      </c>
    </row>
    <row r="1073" spans="1:6" s="11" customFormat="1" ht="13.2" customHeight="1">
      <c r="A1073" s="114" t="s">
        <v>1051</v>
      </c>
      <c r="B1073" s="117"/>
      <c r="C1073" s="172"/>
      <c r="D1073" s="108">
        <f t="shared" si="49"/>
        <v>0</v>
      </c>
      <c r="E1073" s="109" t="str">
        <f t="shared" si="50"/>
        <v/>
      </c>
      <c r="F1073" s="116">
        <f t="shared" si="48"/>
        <v>0</v>
      </c>
    </row>
    <row r="1074" spans="1:6" s="11" customFormat="1" ht="13.2" customHeight="1">
      <c r="A1074" s="114" t="s">
        <v>1052</v>
      </c>
      <c r="B1074" s="117"/>
      <c r="C1074" s="172"/>
      <c r="D1074" s="108">
        <f t="shared" si="49"/>
        <v>0</v>
      </c>
      <c r="E1074" s="109" t="str">
        <f t="shared" si="50"/>
        <v/>
      </c>
      <c r="F1074" s="116">
        <f t="shared" si="48"/>
        <v>0</v>
      </c>
    </row>
    <row r="1075" spans="1:6" s="11" customFormat="1" ht="13.2" customHeight="1">
      <c r="A1075" s="114" t="s">
        <v>713</v>
      </c>
      <c r="B1075" s="117"/>
      <c r="C1075" s="172"/>
      <c r="D1075" s="108">
        <f t="shared" si="49"/>
        <v>0</v>
      </c>
      <c r="E1075" s="109" t="str">
        <f t="shared" si="50"/>
        <v/>
      </c>
      <c r="F1075" s="116">
        <f t="shared" si="48"/>
        <v>0</v>
      </c>
    </row>
    <row r="1076" spans="1:6" s="11" customFormat="1" ht="13.2" customHeight="1">
      <c r="A1076" s="114" t="s">
        <v>975</v>
      </c>
      <c r="B1076" s="117"/>
      <c r="C1076" s="172"/>
      <c r="D1076" s="108">
        <f t="shared" si="49"/>
        <v>0</v>
      </c>
      <c r="E1076" s="109" t="str">
        <f t="shared" si="50"/>
        <v/>
      </c>
      <c r="F1076" s="116">
        <f t="shared" si="48"/>
        <v>0</v>
      </c>
    </row>
    <row r="1077" spans="1:6" s="11" customFormat="1" ht="13.2" customHeight="1">
      <c r="A1077" s="114" t="s">
        <v>714</v>
      </c>
      <c r="B1077" s="117"/>
      <c r="C1077" s="172"/>
      <c r="D1077" s="108">
        <f t="shared" si="49"/>
        <v>0</v>
      </c>
      <c r="E1077" s="109" t="str">
        <f t="shared" si="50"/>
        <v/>
      </c>
      <c r="F1077" s="116">
        <f t="shared" si="48"/>
        <v>0</v>
      </c>
    </row>
    <row r="1078" spans="1:6" s="11" customFormat="1" ht="13.2" customHeight="1">
      <c r="A1078" s="114" t="s">
        <v>715</v>
      </c>
      <c r="B1078" s="117"/>
      <c r="C1078" s="172"/>
      <c r="D1078" s="108">
        <f t="shared" si="49"/>
        <v>0</v>
      </c>
      <c r="E1078" s="109" t="str">
        <f t="shared" si="50"/>
        <v/>
      </c>
      <c r="F1078" s="116">
        <f t="shared" si="48"/>
        <v>0</v>
      </c>
    </row>
    <row r="1079" spans="1:6" s="11" customFormat="1" ht="13.2" customHeight="1">
      <c r="A1079" s="114" t="s">
        <v>716</v>
      </c>
      <c r="B1079" s="117"/>
      <c r="C1079" s="172"/>
      <c r="D1079" s="108">
        <f t="shared" si="49"/>
        <v>0</v>
      </c>
      <c r="E1079" s="109" t="str">
        <f t="shared" si="50"/>
        <v/>
      </c>
      <c r="F1079" s="116">
        <f t="shared" si="48"/>
        <v>0</v>
      </c>
    </row>
    <row r="1080" spans="1:6" s="11" customFormat="1" ht="13.2" customHeight="1">
      <c r="A1080" s="114" t="s">
        <v>115</v>
      </c>
      <c r="B1080" s="117">
        <f>SUM(B1081,B1108,B1123)</f>
        <v>1396</v>
      </c>
      <c r="C1080" s="172">
        <f>SUM(C1081,C1108,C1123)</f>
        <v>818</v>
      </c>
      <c r="D1080" s="108">
        <f t="shared" si="49"/>
        <v>-578</v>
      </c>
      <c r="E1080" s="109">
        <f t="shared" si="50"/>
        <v>-41.404011461318049</v>
      </c>
      <c r="F1080" s="116">
        <f t="shared" si="48"/>
        <v>2214</v>
      </c>
    </row>
    <row r="1081" spans="1:6" s="11" customFormat="1" ht="13.2" customHeight="1">
      <c r="A1081" s="114" t="s">
        <v>1053</v>
      </c>
      <c r="B1081" s="117">
        <f>SUM(B1082,B1083,B1084,B1085,B1086,B1087,B1088,B1089,B1090,B1091,B1092,B1093,B1094,B1095,B1096,B1097,B1098,B1099,B1100,B1101,B1102,B1103,B1104,B1105,B1106,B1107)</f>
        <v>1396</v>
      </c>
      <c r="C1081" s="172">
        <f>SUM(C1082,C1083,C1084,C1085,C1086,C1087,C1088,C1089,C1090,C1091,C1092,C1093,C1094,C1095,C1096,C1097,C1098,C1099,C1100,C1101,C1102,C1103,C1104,C1105,C1106,C1107)</f>
        <v>818</v>
      </c>
      <c r="D1081" s="108">
        <f t="shared" si="49"/>
        <v>-578</v>
      </c>
      <c r="E1081" s="109">
        <f t="shared" si="50"/>
        <v>-41.404011461318049</v>
      </c>
      <c r="F1081" s="116">
        <f t="shared" si="48"/>
        <v>2214</v>
      </c>
    </row>
    <row r="1082" spans="1:6" s="11" customFormat="1" ht="13.2" customHeight="1">
      <c r="A1082" s="114" t="s">
        <v>129</v>
      </c>
      <c r="B1082" s="118">
        <v>223</v>
      </c>
      <c r="C1082" s="173">
        <v>195</v>
      </c>
      <c r="D1082" s="108">
        <f t="shared" si="49"/>
        <v>-28</v>
      </c>
      <c r="E1082" s="109">
        <f t="shared" si="50"/>
        <v>-12.556053811659194</v>
      </c>
      <c r="F1082" s="116">
        <f t="shared" si="48"/>
        <v>418</v>
      </c>
    </row>
    <row r="1083" spans="1:6" s="11" customFormat="1" ht="13.2" customHeight="1">
      <c r="A1083" s="114" t="s">
        <v>130</v>
      </c>
      <c r="B1083" s="118">
        <v>582</v>
      </c>
      <c r="C1083" s="173">
        <v>20</v>
      </c>
      <c r="D1083" s="108">
        <f t="shared" si="49"/>
        <v>-562</v>
      </c>
      <c r="E1083" s="109">
        <f t="shared" si="50"/>
        <v>-96.56357388316151</v>
      </c>
      <c r="F1083" s="116">
        <f t="shared" si="48"/>
        <v>602</v>
      </c>
    </row>
    <row r="1084" spans="1:6" s="11" customFormat="1" ht="13.2" customHeight="1">
      <c r="A1084" s="114" t="s">
        <v>131</v>
      </c>
      <c r="B1084" s="118">
        <v>0</v>
      </c>
      <c r="C1084" s="173"/>
      <c r="D1084" s="108">
        <f t="shared" si="49"/>
        <v>0</v>
      </c>
      <c r="E1084" s="109" t="str">
        <f t="shared" si="50"/>
        <v/>
      </c>
      <c r="F1084" s="116">
        <f t="shared" si="48"/>
        <v>0</v>
      </c>
    </row>
    <row r="1085" spans="1:6" s="11" customFormat="1" ht="13.2" customHeight="1">
      <c r="A1085" s="114" t="s">
        <v>1054</v>
      </c>
      <c r="B1085" s="118">
        <v>0</v>
      </c>
      <c r="C1085" s="173"/>
      <c r="D1085" s="108">
        <f t="shared" si="49"/>
        <v>0</v>
      </c>
      <c r="E1085" s="109" t="str">
        <f t="shared" si="50"/>
        <v/>
      </c>
      <c r="F1085" s="116">
        <f t="shared" si="48"/>
        <v>0</v>
      </c>
    </row>
    <row r="1086" spans="1:6" s="11" customFormat="1" ht="13.2" customHeight="1">
      <c r="A1086" s="114" t="s">
        <v>1055</v>
      </c>
      <c r="B1086" s="118">
        <v>0</v>
      </c>
      <c r="C1086" s="173"/>
      <c r="D1086" s="108">
        <f t="shared" si="49"/>
        <v>0</v>
      </c>
      <c r="E1086" s="109" t="str">
        <f t="shared" si="50"/>
        <v/>
      </c>
      <c r="F1086" s="116">
        <f t="shared" si="48"/>
        <v>0</v>
      </c>
    </row>
    <row r="1087" spans="1:6" s="11" customFormat="1" ht="13.2" customHeight="1">
      <c r="A1087" s="114" t="s">
        <v>1056</v>
      </c>
      <c r="B1087" s="118">
        <v>0</v>
      </c>
      <c r="C1087" s="173"/>
      <c r="D1087" s="108">
        <f t="shared" si="49"/>
        <v>0</v>
      </c>
      <c r="E1087" s="109" t="str">
        <f t="shared" si="50"/>
        <v/>
      </c>
      <c r="F1087" s="116">
        <f t="shared" si="48"/>
        <v>0</v>
      </c>
    </row>
    <row r="1088" spans="1:6" s="11" customFormat="1" ht="13.2" customHeight="1">
      <c r="A1088" s="114" t="s">
        <v>1057</v>
      </c>
      <c r="B1088" s="118">
        <v>0</v>
      </c>
      <c r="C1088" s="173"/>
      <c r="D1088" s="108">
        <f t="shared" si="49"/>
        <v>0</v>
      </c>
      <c r="E1088" s="109" t="str">
        <f t="shared" si="50"/>
        <v/>
      </c>
      <c r="F1088" s="116">
        <f t="shared" si="48"/>
        <v>0</v>
      </c>
    </row>
    <row r="1089" spans="1:6" s="11" customFormat="1" ht="13.2" customHeight="1">
      <c r="A1089" s="114" t="s">
        <v>1058</v>
      </c>
      <c r="B1089" s="118">
        <v>0</v>
      </c>
      <c r="C1089" s="173"/>
      <c r="D1089" s="108">
        <f t="shared" si="49"/>
        <v>0</v>
      </c>
      <c r="E1089" s="109" t="str">
        <f t="shared" si="50"/>
        <v/>
      </c>
      <c r="F1089" s="116">
        <f t="shared" si="48"/>
        <v>0</v>
      </c>
    </row>
    <row r="1090" spans="1:6" s="11" customFormat="1" ht="13.2" customHeight="1">
      <c r="A1090" s="114" t="s">
        <v>717</v>
      </c>
      <c r="B1090" s="118">
        <v>0</v>
      </c>
      <c r="C1090" s="173"/>
      <c r="D1090" s="108">
        <f t="shared" si="49"/>
        <v>0</v>
      </c>
      <c r="E1090" s="109" t="str">
        <f t="shared" si="50"/>
        <v/>
      </c>
      <c r="F1090" s="116">
        <f t="shared" si="48"/>
        <v>0</v>
      </c>
    </row>
    <row r="1091" spans="1:6" s="11" customFormat="1" ht="13.2" customHeight="1">
      <c r="A1091" s="114" t="s">
        <v>718</v>
      </c>
      <c r="B1091" s="118">
        <v>0</v>
      </c>
      <c r="C1091" s="173"/>
      <c r="D1091" s="108">
        <f t="shared" si="49"/>
        <v>0</v>
      </c>
      <c r="E1091" s="109" t="str">
        <f t="shared" si="50"/>
        <v/>
      </c>
      <c r="F1091" s="116">
        <f t="shared" si="48"/>
        <v>0</v>
      </c>
    </row>
    <row r="1092" spans="1:6" s="11" customFormat="1" ht="13.2" customHeight="1">
      <c r="A1092" s="114" t="s">
        <v>1059</v>
      </c>
      <c r="B1092" s="118">
        <v>0</v>
      </c>
      <c r="C1092" s="173"/>
      <c r="D1092" s="108">
        <f t="shared" si="49"/>
        <v>0</v>
      </c>
      <c r="E1092" s="109" t="str">
        <f t="shared" si="50"/>
        <v/>
      </c>
      <c r="F1092" s="116">
        <f t="shared" si="48"/>
        <v>0</v>
      </c>
    </row>
    <row r="1093" spans="1:6" s="11" customFormat="1" ht="13.2" customHeight="1">
      <c r="A1093" s="114" t="s">
        <v>719</v>
      </c>
      <c r="B1093" s="118">
        <v>0</v>
      </c>
      <c r="C1093" s="173"/>
      <c r="D1093" s="108">
        <f t="shared" si="49"/>
        <v>0</v>
      </c>
      <c r="E1093" s="109" t="str">
        <f t="shared" si="50"/>
        <v/>
      </c>
      <c r="F1093" s="116">
        <f t="shared" si="48"/>
        <v>0</v>
      </c>
    </row>
    <row r="1094" spans="1:6" s="11" customFormat="1" ht="13.2" customHeight="1">
      <c r="A1094" s="114" t="s">
        <v>720</v>
      </c>
      <c r="B1094" s="118">
        <v>0</v>
      </c>
      <c r="C1094" s="173"/>
      <c r="D1094" s="108">
        <f t="shared" si="49"/>
        <v>0</v>
      </c>
      <c r="E1094" s="109" t="str">
        <f t="shared" si="50"/>
        <v/>
      </c>
      <c r="F1094" s="116">
        <f t="shared" ref="F1094:F1157" si="51">B1094+C1094</f>
        <v>0</v>
      </c>
    </row>
    <row r="1095" spans="1:6" s="11" customFormat="1" ht="13.2" customHeight="1">
      <c r="A1095" s="114" t="s">
        <v>1060</v>
      </c>
      <c r="B1095" s="118">
        <v>0</v>
      </c>
      <c r="C1095" s="173"/>
      <c r="D1095" s="108">
        <f t="shared" ref="D1095:D1158" si="52">C1095-B1095</f>
        <v>0</v>
      </c>
      <c r="E1095" s="109" t="str">
        <f t="shared" ref="E1095:E1158" si="53">IF(B1095=0,"",D1095/B1095*100)</f>
        <v/>
      </c>
      <c r="F1095" s="116">
        <f t="shared" si="51"/>
        <v>0</v>
      </c>
    </row>
    <row r="1096" spans="1:6" s="11" customFormat="1" ht="13.2" customHeight="1">
      <c r="A1096" s="114" t="s">
        <v>1061</v>
      </c>
      <c r="B1096" s="118">
        <v>0</v>
      </c>
      <c r="C1096" s="173"/>
      <c r="D1096" s="108">
        <f t="shared" si="52"/>
        <v>0</v>
      </c>
      <c r="E1096" s="109" t="str">
        <f t="shared" si="53"/>
        <v/>
      </c>
      <c r="F1096" s="116">
        <f t="shared" si="51"/>
        <v>0</v>
      </c>
    </row>
    <row r="1097" spans="1:6" s="11" customFormat="1" ht="13.2" customHeight="1">
      <c r="A1097" s="114" t="s">
        <v>1062</v>
      </c>
      <c r="B1097" s="118">
        <v>0</v>
      </c>
      <c r="C1097" s="173"/>
      <c r="D1097" s="108">
        <f t="shared" si="52"/>
        <v>0</v>
      </c>
      <c r="E1097" s="109" t="str">
        <f t="shared" si="53"/>
        <v/>
      </c>
      <c r="F1097" s="116">
        <f t="shared" si="51"/>
        <v>0</v>
      </c>
    </row>
    <row r="1098" spans="1:6" s="11" customFormat="1" ht="13.2" customHeight="1">
      <c r="A1098" s="114" t="s">
        <v>1063</v>
      </c>
      <c r="B1098" s="118">
        <v>0</v>
      </c>
      <c r="C1098" s="173"/>
      <c r="D1098" s="108">
        <f t="shared" si="52"/>
        <v>0</v>
      </c>
      <c r="E1098" s="109" t="str">
        <f t="shared" si="53"/>
        <v/>
      </c>
      <c r="F1098" s="116">
        <f t="shared" si="51"/>
        <v>0</v>
      </c>
    </row>
    <row r="1099" spans="1:6" s="11" customFormat="1" ht="13.2" customHeight="1">
      <c r="A1099" s="114" t="s">
        <v>721</v>
      </c>
      <c r="B1099" s="118">
        <v>0</v>
      </c>
      <c r="C1099" s="173"/>
      <c r="D1099" s="108">
        <f t="shared" si="52"/>
        <v>0</v>
      </c>
      <c r="E1099" s="109" t="str">
        <f t="shared" si="53"/>
        <v/>
      </c>
      <c r="F1099" s="116">
        <f t="shared" si="51"/>
        <v>0</v>
      </c>
    </row>
    <row r="1100" spans="1:6" s="11" customFormat="1" ht="13.2" customHeight="1">
      <c r="A1100" s="114" t="s">
        <v>1064</v>
      </c>
      <c r="B1100" s="118">
        <v>0</v>
      </c>
      <c r="C1100" s="173"/>
      <c r="D1100" s="108">
        <f t="shared" si="52"/>
        <v>0</v>
      </c>
      <c r="E1100" s="109" t="str">
        <f t="shared" si="53"/>
        <v/>
      </c>
      <c r="F1100" s="116">
        <f t="shared" si="51"/>
        <v>0</v>
      </c>
    </row>
    <row r="1101" spans="1:6" s="11" customFormat="1" ht="13.2" customHeight="1">
      <c r="A1101" s="114" t="s">
        <v>722</v>
      </c>
      <c r="B1101" s="118">
        <v>0</v>
      </c>
      <c r="C1101" s="173"/>
      <c r="D1101" s="108">
        <f t="shared" si="52"/>
        <v>0</v>
      </c>
      <c r="E1101" s="109" t="str">
        <f t="shared" si="53"/>
        <v/>
      </c>
      <c r="F1101" s="116">
        <f t="shared" si="51"/>
        <v>0</v>
      </c>
    </row>
    <row r="1102" spans="1:6" s="11" customFormat="1" ht="13.2" customHeight="1">
      <c r="A1102" s="114" t="s">
        <v>723</v>
      </c>
      <c r="B1102" s="118">
        <v>0</v>
      </c>
      <c r="C1102" s="173"/>
      <c r="D1102" s="108">
        <f t="shared" si="52"/>
        <v>0</v>
      </c>
      <c r="E1102" s="109" t="str">
        <f t="shared" si="53"/>
        <v/>
      </c>
      <c r="F1102" s="116">
        <f t="shared" si="51"/>
        <v>0</v>
      </c>
    </row>
    <row r="1103" spans="1:6" s="11" customFormat="1" ht="13.2" customHeight="1">
      <c r="A1103" s="114" t="s">
        <v>724</v>
      </c>
      <c r="B1103" s="118">
        <v>0</v>
      </c>
      <c r="C1103" s="173"/>
      <c r="D1103" s="108">
        <f t="shared" si="52"/>
        <v>0</v>
      </c>
      <c r="E1103" s="109" t="str">
        <f t="shared" si="53"/>
        <v/>
      </c>
      <c r="F1103" s="116">
        <f t="shared" si="51"/>
        <v>0</v>
      </c>
    </row>
    <row r="1104" spans="1:6" s="11" customFormat="1" ht="13.2" customHeight="1">
      <c r="A1104" s="114" t="s">
        <v>1065</v>
      </c>
      <c r="B1104" s="118">
        <v>0</v>
      </c>
      <c r="C1104" s="173"/>
      <c r="D1104" s="108">
        <f t="shared" si="52"/>
        <v>0</v>
      </c>
      <c r="E1104" s="109" t="str">
        <f t="shared" si="53"/>
        <v/>
      </c>
      <c r="F1104" s="116">
        <f t="shared" si="51"/>
        <v>0</v>
      </c>
    </row>
    <row r="1105" spans="1:6" s="11" customFormat="1" ht="13.2" customHeight="1">
      <c r="A1105" s="114" t="s">
        <v>1066</v>
      </c>
      <c r="B1105" s="118">
        <v>0</v>
      </c>
      <c r="C1105" s="173"/>
      <c r="D1105" s="108">
        <f t="shared" si="52"/>
        <v>0</v>
      </c>
      <c r="E1105" s="109" t="str">
        <f t="shared" si="53"/>
        <v/>
      </c>
      <c r="F1105" s="116">
        <f t="shared" si="51"/>
        <v>0</v>
      </c>
    </row>
    <row r="1106" spans="1:6" s="11" customFormat="1" ht="13.2" customHeight="1">
      <c r="A1106" s="114" t="s">
        <v>138</v>
      </c>
      <c r="B1106" s="118">
        <v>543</v>
      </c>
      <c r="C1106" s="173">
        <v>534</v>
      </c>
      <c r="D1106" s="108">
        <f t="shared" si="52"/>
        <v>-9</v>
      </c>
      <c r="E1106" s="109">
        <f t="shared" si="53"/>
        <v>-1.6574585635359116</v>
      </c>
      <c r="F1106" s="116">
        <f t="shared" si="51"/>
        <v>1077</v>
      </c>
    </row>
    <row r="1107" spans="1:6" s="11" customFormat="1" ht="13.2" customHeight="1">
      <c r="A1107" s="114" t="s">
        <v>1067</v>
      </c>
      <c r="B1107" s="118">
        <v>48</v>
      </c>
      <c r="C1107" s="173">
        <v>69</v>
      </c>
      <c r="D1107" s="108">
        <f t="shared" si="52"/>
        <v>21</v>
      </c>
      <c r="E1107" s="109">
        <f t="shared" si="53"/>
        <v>43.75</v>
      </c>
      <c r="F1107" s="116">
        <f t="shared" si="51"/>
        <v>117</v>
      </c>
    </row>
    <row r="1108" spans="1:6" s="11" customFormat="1" ht="13.2" customHeight="1">
      <c r="A1108" s="114" t="s">
        <v>734</v>
      </c>
      <c r="B1108" s="117">
        <f>SUM(B1109,B1110,B1111,B1112,B1113,B1114,B1115,B1116,B1117,B1118,B1119,B1120,B1121,B1122)</f>
        <v>0</v>
      </c>
      <c r="C1108" s="172">
        <f>SUM(C1109,C1110,C1111,C1112,C1113,C1114,C1115,C1116,C1117,C1118,C1119,C1120,C1121,C1122)</f>
        <v>0</v>
      </c>
      <c r="D1108" s="108">
        <f t="shared" si="52"/>
        <v>0</v>
      </c>
      <c r="E1108" s="109" t="str">
        <f t="shared" si="53"/>
        <v/>
      </c>
      <c r="F1108" s="116">
        <f t="shared" si="51"/>
        <v>0</v>
      </c>
    </row>
    <row r="1109" spans="1:6" s="11" customFormat="1" ht="13.2" customHeight="1">
      <c r="A1109" s="114" t="s">
        <v>129</v>
      </c>
      <c r="B1109" s="118">
        <v>0</v>
      </c>
      <c r="C1109" s="173"/>
      <c r="D1109" s="108">
        <f t="shared" si="52"/>
        <v>0</v>
      </c>
      <c r="E1109" s="109" t="str">
        <f t="shared" si="53"/>
        <v/>
      </c>
      <c r="F1109" s="116">
        <f t="shared" si="51"/>
        <v>0</v>
      </c>
    </row>
    <row r="1110" spans="1:6" s="11" customFormat="1" ht="13.2" customHeight="1">
      <c r="A1110" s="114" t="s">
        <v>130</v>
      </c>
      <c r="B1110" s="118">
        <v>0</v>
      </c>
      <c r="C1110" s="173"/>
      <c r="D1110" s="108">
        <f t="shared" si="52"/>
        <v>0</v>
      </c>
      <c r="E1110" s="109" t="str">
        <f t="shared" si="53"/>
        <v/>
      </c>
      <c r="F1110" s="116">
        <f t="shared" si="51"/>
        <v>0</v>
      </c>
    </row>
    <row r="1111" spans="1:6" s="11" customFormat="1" ht="13.2" customHeight="1">
      <c r="A1111" s="114" t="s">
        <v>131</v>
      </c>
      <c r="B1111" s="118">
        <v>0</v>
      </c>
      <c r="C1111" s="173"/>
      <c r="D1111" s="108">
        <f t="shared" si="52"/>
        <v>0</v>
      </c>
      <c r="E1111" s="109" t="str">
        <f t="shared" si="53"/>
        <v/>
      </c>
      <c r="F1111" s="116">
        <f t="shared" si="51"/>
        <v>0</v>
      </c>
    </row>
    <row r="1112" spans="1:6" s="11" customFormat="1" ht="13.2" customHeight="1">
      <c r="A1112" s="114" t="s">
        <v>735</v>
      </c>
      <c r="B1112" s="118">
        <v>0</v>
      </c>
      <c r="C1112" s="173"/>
      <c r="D1112" s="108">
        <f t="shared" si="52"/>
        <v>0</v>
      </c>
      <c r="E1112" s="109" t="str">
        <f t="shared" si="53"/>
        <v/>
      </c>
      <c r="F1112" s="116">
        <f t="shared" si="51"/>
        <v>0</v>
      </c>
    </row>
    <row r="1113" spans="1:6" s="11" customFormat="1" ht="13.2" customHeight="1">
      <c r="A1113" s="114" t="s">
        <v>736</v>
      </c>
      <c r="B1113" s="118">
        <v>0</v>
      </c>
      <c r="C1113" s="173"/>
      <c r="D1113" s="108">
        <f t="shared" si="52"/>
        <v>0</v>
      </c>
      <c r="E1113" s="109" t="str">
        <f t="shared" si="53"/>
        <v/>
      </c>
      <c r="F1113" s="116">
        <f t="shared" si="51"/>
        <v>0</v>
      </c>
    </row>
    <row r="1114" spans="1:6" s="11" customFormat="1" ht="13.2" customHeight="1">
      <c r="A1114" s="114" t="s">
        <v>737</v>
      </c>
      <c r="B1114" s="118">
        <v>0</v>
      </c>
      <c r="C1114" s="173"/>
      <c r="D1114" s="108">
        <f t="shared" si="52"/>
        <v>0</v>
      </c>
      <c r="E1114" s="109" t="str">
        <f t="shared" si="53"/>
        <v/>
      </c>
      <c r="F1114" s="116">
        <f t="shared" si="51"/>
        <v>0</v>
      </c>
    </row>
    <row r="1115" spans="1:6" s="11" customFormat="1" ht="13.2" customHeight="1">
      <c r="A1115" s="114" t="s">
        <v>738</v>
      </c>
      <c r="B1115" s="118">
        <v>0</v>
      </c>
      <c r="C1115" s="173"/>
      <c r="D1115" s="108">
        <f t="shared" si="52"/>
        <v>0</v>
      </c>
      <c r="E1115" s="109" t="str">
        <f t="shared" si="53"/>
        <v/>
      </c>
      <c r="F1115" s="116">
        <f t="shared" si="51"/>
        <v>0</v>
      </c>
    </row>
    <row r="1116" spans="1:6" s="11" customFormat="1" ht="13.2" customHeight="1">
      <c r="A1116" s="114" t="s">
        <v>739</v>
      </c>
      <c r="B1116" s="118">
        <v>0</v>
      </c>
      <c r="C1116" s="173"/>
      <c r="D1116" s="108">
        <f t="shared" si="52"/>
        <v>0</v>
      </c>
      <c r="E1116" s="109" t="str">
        <f t="shared" si="53"/>
        <v/>
      </c>
      <c r="F1116" s="116">
        <f t="shared" si="51"/>
        <v>0</v>
      </c>
    </row>
    <row r="1117" spans="1:6" s="11" customFormat="1" ht="13.2" customHeight="1">
      <c r="A1117" s="114" t="s">
        <v>740</v>
      </c>
      <c r="B1117" s="118">
        <v>0</v>
      </c>
      <c r="C1117" s="173"/>
      <c r="D1117" s="108">
        <f t="shared" si="52"/>
        <v>0</v>
      </c>
      <c r="E1117" s="109" t="str">
        <f t="shared" si="53"/>
        <v/>
      </c>
      <c r="F1117" s="116">
        <f t="shared" si="51"/>
        <v>0</v>
      </c>
    </row>
    <row r="1118" spans="1:6" s="11" customFormat="1" ht="13.2" customHeight="1">
      <c r="A1118" s="114" t="s">
        <v>741</v>
      </c>
      <c r="B1118" s="118">
        <v>0</v>
      </c>
      <c r="C1118" s="173"/>
      <c r="D1118" s="108">
        <f t="shared" si="52"/>
        <v>0</v>
      </c>
      <c r="E1118" s="109" t="str">
        <f t="shared" si="53"/>
        <v/>
      </c>
      <c r="F1118" s="116">
        <f t="shared" si="51"/>
        <v>0</v>
      </c>
    </row>
    <row r="1119" spans="1:6" s="11" customFormat="1" ht="13.2" customHeight="1">
      <c r="A1119" s="114" t="s">
        <v>742</v>
      </c>
      <c r="B1119" s="118">
        <v>0</v>
      </c>
      <c r="C1119" s="173"/>
      <c r="D1119" s="108">
        <f t="shared" si="52"/>
        <v>0</v>
      </c>
      <c r="E1119" s="109" t="str">
        <f t="shared" si="53"/>
        <v/>
      </c>
      <c r="F1119" s="116">
        <f t="shared" si="51"/>
        <v>0</v>
      </c>
    </row>
    <row r="1120" spans="1:6" s="11" customFormat="1" ht="13.2" customHeight="1">
      <c r="A1120" s="114" t="s">
        <v>743</v>
      </c>
      <c r="B1120" s="118">
        <v>0</v>
      </c>
      <c r="C1120" s="173"/>
      <c r="D1120" s="108">
        <f t="shared" si="52"/>
        <v>0</v>
      </c>
      <c r="E1120" s="109" t="str">
        <f t="shared" si="53"/>
        <v/>
      </c>
      <c r="F1120" s="116">
        <f t="shared" si="51"/>
        <v>0</v>
      </c>
    </row>
    <row r="1121" spans="1:6" s="11" customFormat="1" ht="13.2" customHeight="1">
      <c r="A1121" s="114" t="s">
        <v>744</v>
      </c>
      <c r="B1121" s="118">
        <v>0</v>
      </c>
      <c r="C1121" s="173"/>
      <c r="D1121" s="108">
        <f t="shared" si="52"/>
        <v>0</v>
      </c>
      <c r="E1121" s="109" t="str">
        <f t="shared" si="53"/>
        <v/>
      </c>
      <c r="F1121" s="116">
        <f t="shared" si="51"/>
        <v>0</v>
      </c>
    </row>
    <row r="1122" spans="1:6" s="11" customFormat="1" ht="13.2" customHeight="1">
      <c r="A1122" s="114" t="s">
        <v>745</v>
      </c>
      <c r="B1122" s="118">
        <v>0</v>
      </c>
      <c r="C1122" s="173"/>
      <c r="D1122" s="108">
        <f t="shared" si="52"/>
        <v>0</v>
      </c>
      <c r="E1122" s="109" t="str">
        <f t="shared" si="53"/>
        <v/>
      </c>
      <c r="F1122" s="116">
        <f t="shared" si="51"/>
        <v>0</v>
      </c>
    </row>
    <row r="1123" spans="1:6" s="11" customFormat="1" ht="13.2" customHeight="1">
      <c r="A1123" s="114" t="s">
        <v>1068</v>
      </c>
      <c r="B1123" s="117"/>
      <c r="C1123" s="172"/>
      <c r="D1123" s="108">
        <f t="shared" si="52"/>
        <v>0</v>
      </c>
      <c r="E1123" s="109" t="str">
        <f t="shared" si="53"/>
        <v/>
      </c>
      <c r="F1123" s="116">
        <f t="shared" si="51"/>
        <v>0</v>
      </c>
    </row>
    <row r="1124" spans="1:6" s="11" customFormat="1" ht="13.2" customHeight="1">
      <c r="A1124" s="114" t="s">
        <v>1069</v>
      </c>
      <c r="B1124" s="117">
        <f>SUM(B1125,B1136,B1140)</f>
        <v>5182</v>
      </c>
      <c r="C1124" s="172">
        <f>SUM(C1125,C1136,C1140)</f>
        <v>2115</v>
      </c>
      <c r="D1124" s="108">
        <f t="shared" si="52"/>
        <v>-3067</v>
      </c>
      <c r="E1124" s="109">
        <f t="shared" si="53"/>
        <v>-59.185642609031262</v>
      </c>
      <c r="F1124" s="116">
        <f t="shared" si="51"/>
        <v>7297</v>
      </c>
    </row>
    <row r="1125" spans="1:6" s="11" customFormat="1" ht="13.2" customHeight="1">
      <c r="A1125" s="114" t="s">
        <v>746</v>
      </c>
      <c r="B1125" s="117">
        <f>SUM(B1126,B1127,B1128,B1129,B1130,B1131,B1132,B1133,B1134,B1135)</f>
        <v>3208</v>
      </c>
      <c r="C1125" s="172">
        <f>SUM(C1126,C1127,C1128,C1129,C1130,C1131,C1132,C1133,C1134,C1135)</f>
        <v>32</v>
      </c>
      <c r="D1125" s="108">
        <f t="shared" si="52"/>
        <v>-3176</v>
      </c>
      <c r="E1125" s="109">
        <f t="shared" si="53"/>
        <v>-99.002493765586024</v>
      </c>
      <c r="F1125" s="116">
        <f t="shared" si="51"/>
        <v>3240</v>
      </c>
    </row>
    <row r="1126" spans="1:6" s="11" customFormat="1" ht="13.2" customHeight="1">
      <c r="A1126" s="114" t="s">
        <v>747</v>
      </c>
      <c r="B1126" s="118">
        <v>0</v>
      </c>
      <c r="C1126" s="173"/>
      <c r="D1126" s="108">
        <f t="shared" si="52"/>
        <v>0</v>
      </c>
      <c r="E1126" s="109" t="str">
        <f t="shared" si="53"/>
        <v/>
      </c>
      <c r="F1126" s="116">
        <f t="shared" si="51"/>
        <v>0</v>
      </c>
    </row>
    <row r="1127" spans="1:6" s="11" customFormat="1" ht="13.2" customHeight="1">
      <c r="A1127" s="114" t="s">
        <v>748</v>
      </c>
      <c r="B1127" s="118">
        <v>0</v>
      </c>
      <c r="C1127" s="173"/>
      <c r="D1127" s="108">
        <f t="shared" si="52"/>
        <v>0</v>
      </c>
      <c r="E1127" s="109" t="str">
        <f t="shared" si="53"/>
        <v/>
      </c>
      <c r="F1127" s="116">
        <f t="shared" si="51"/>
        <v>0</v>
      </c>
    </row>
    <row r="1128" spans="1:6" s="11" customFormat="1" ht="13.2" customHeight="1">
      <c r="A1128" s="114" t="s">
        <v>749</v>
      </c>
      <c r="B1128" s="118">
        <v>0</v>
      </c>
      <c r="C1128" s="173"/>
      <c r="D1128" s="108">
        <f t="shared" si="52"/>
        <v>0</v>
      </c>
      <c r="E1128" s="109" t="str">
        <f t="shared" si="53"/>
        <v/>
      </c>
      <c r="F1128" s="116">
        <f t="shared" si="51"/>
        <v>0</v>
      </c>
    </row>
    <row r="1129" spans="1:6" s="11" customFormat="1" ht="13.2" customHeight="1">
      <c r="A1129" s="114" t="s">
        <v>750</v>
      </c>
      <c r="B1129" s="118">
        <v>0</v>
      </c>
      <c r="C1129" s="173"/>
      <c r="D1129" s="108">
        <f t="shared" si="52"/>
        <v>0</v>
      </c>
      <c r="E1129" s="109" t="str">
        <f t="shared" si="53"/>
        <v/>
      </c>
      <c r="F1129" s="116">
        <f t="shared" si="51"/>
        <v>0</v>
      </c>
    </row>
    <row r="1130" spans="1:6" s="11" customFormat="1" ht="13.2" customHeight="1">
      <c r="A1130" s="114" t="s">
        <v>751</v>
      </c>
      <c r="B1130" s="118">
        <v>51</v>
      </c>
      <c r="C1130" s="173">
        <v>0</v>
      </c>
      <c r="D1130" s="108">
        <f t="shared" si="52"/>
        <v>-51</v>
      </c>
      <c r="E1130" s="109">
        <f t="shared" si="53"/>
        <v>-100</v>
      </c>
      <c r="F1130" s="116">
        <f t="shared" si="51"/>
        <v>51</v>
      </c>
    </row>
    <row r="1131" spans="1:6" s="11" customFormat="1" ht="13.2" customHeight="1">
      <c r="A1131" s="114" t="s">
        <v>752</v>
      </c>
      <c r="B1131" s="118">
        <v>0</v>
      </c>
      <c r="C1131" s="173"/>
      <c r="D1131" s="108">
        <f t="shared" si="52"/>
        <v>0</v>
      </c>
      <c r="E1131" s="109" t="str">
        <f t="shared" si="53"/>
        <v/>
      </c>
      <c r="F1131" s="116">
        <f t="shared" si="51"/>
        <v>0</v>
      </c>
    </row>
    <row r="1132" spans="1:6" s="11" customFormat="1" ht="13.2" customHeight="1">
      <c r="A1132" s="114" t="s">
        <v>753</v>
      </c>
      <c r="B1132" s="118">
        <v>7</v>
      </c>
      <c r="C1132" s="173">
        <v>32</v>
      </c>
      <c r="D1132" s="108">
        <f t="shared" si="52"/>
        <v>25</v>
      </c>
      <c r="E1132" s="109">
        <f t="shared" si="53"/>
        <v>357.14285714285717</v>
      </c>
      <c r="F1132" s="116">
        <f t="shared" si="51"/>
        <v>39</v>
      </c>
    </row>
    <row r="1133" spans="1:6" s="11" customFormat="1" ht="13.2" customHeight="1">
      <c r="A1133" s="114" t="s">
        <v>1070</v>
      </c>
      <c r="B1133" s="118">
        <v>3150</v>
      </c>
      <c r="C1133" s="173">
        <v>0</v>
      </c>
      <c r="D1133" s="108">
        <f t="shared" si="52"/>
        <v>-3150</v>
      </c>
      <c r="E1133" s="109">
        <f t="shared" si="53"/>
        <v>-100</v>
      </c>
      <c r="F1133" s="116">
        <f t="shared" si="51"/>
        <v>3150</v>
      </c>
    </row>
    <row r="1134" spans="1:6" s="11" customFormat="1" ht="13.2" customHeight="1">
      <c r="A1134" s="114" t="s">
        <v>1071</v>
      </c>
      <c r="B1134" s="118">
        <v>0</v>
      </c>
      <c r="C1134" s="173"/>
      <c r="D1134" s="108">
        <f t="shared" si="52"/>
        <v>0</v>
      </c>
      <c r="E1134" s="109" t="str">
        <f t="shared" si="53"/>
        <v/>
      </c>
      <c r="F1134" s="116">
        <f t="shared" si="51"/>
        <v>0</v>
      </c>
    </row>
    <row r="1135" spans="1:6" s="11" customFormat="1" ht="13.2" customHeight="1">
      <c r="A1135" s="114" t="s">
        <v>754</v>
      </c>
      <c r="B1135" s="118">
        <v>0</v>
      </c>
      <c r="C1135" s="173"/>
      <c r="D1135" s="108">
        <f t="shared" si="52"/>
        <v>0</v>
      </c>
      <c r="E1135" s="109" t="str">
        <f t="shared" si="53"/>
        <v/>
      </c>
      <c r="F1135" s="116">
        <f t="shared" si="51"/>
        <v>0</v>
      </c>
    </row>
    <row r="1136" spans="1:6" s="11" customFormat="1" ht="13.2" customHeight="1">
      <c r="A1136" s="114" t="s">
        <v>755</v>
      </c>
      <c r="B1136" s="117">
        <f>SUM(B1137,B1138,B1139)</f>
        <v>1974</v>
      </c>
      <c r="C1136" s="172">
        <f>SUM(C1137,C1138,C1139)</f>
        <v>2083</v>
      </c>
      <c r="D1136" s="108">
        <f t="shared" si="52"/>
        <v>109</v>
      </c>
      <c r="E1136" s="109">
        <f t="shared" si="53"/>
        <v>5.521783181357649</v>
      </c>
      <c r="F1136" s="116">
        <f t="shared" si="51"/>
        <v>4057</v>
      </c>
    </row>
    <row r="1137" spans="1:6" s="11" customFormat="1" ht="13.2" customHeight="1">
      <c r="A1137" s="114" t="s">
        <v>756</v>
      </c>
      <c r="B1137" s="118">
        <v>1974</v>
      </c>
      <c r="C1137" s="173">
        <v>2083</v>
      </c>
      <c r="D1137" s="108">
        <f t="shared" si="52"/>
        <v>109</v>
      </c>
      <c r="E1137" s="109">
        <f t="shared" si="53"/>
        <v>5.521783181357649</v>
      </c>
      <c r="F1137" s="116">
        <f t="shared" si="51"/>
        <v>4057</v>
      </c>
    </row>
    <row r="1138" spans="1:6" s="11" customFormat="1" ht="13.2" customHeight="1">
      <c r="A1138" s="114" t="s">
        <v>757</v>
      </c>
      <c r="B1138" s="118">
        <v>0</v>
      </c>
      <c r="C1138" s="173"/>
      <c r="D1138" s="108">
        <f t="shared" si="52"/>
        <v>0</v>
      </c>
      <c r="E1138" s="109" t="str">
        <f t="shared" si="53"/>
        <v/>
      </c>
      <c r="F1138" s="116">
        <f t="shared" si="51"/>
        <v>0</v>
      </c>
    </row>
    <row r="1139" spans="1:6" s="11" customFormat="1" ht="13.2" customHeight="1">
      <c r="A1139" s="114" t="s">
        <v>758</v>
      </c>
      <c r="B1139" s="118">
        <v>0</v>
      </c>
      <c r="C1139" s="173"/>
      <c r="D1139" s="108">
        <f t="shared" si="52"/>
        <v>0</v>
      </c>
      <c r="E1139" s="109" t="str">
        <f t="shared" si="53"/>
        <v/>
      </c>
      <c r="F1139" s="116">
        <f t="shared" si="51"/>
        <v>0</v>
      </c>
    </row>
    <row r="1140" spans="1:6" s="11" customFormat="1" ht="13.2" customHeight="1">
      <c r="A1140" s="114" t="s">
        <v>759</v>
      </c>
      <c r="B1140" s="117">
        <f>SUM(B1141,B1142,B1143)</f>
        <v>0</v>
      </c>
      <c r="C1140" s="172">
        <f>SUM(C1141,C1142,C1143)</f>
        <v>0</v>
      </c>
      <c r="D1140" s="108">
        <f t="shared" si="52"/>
        <v>0</v>
      </c>
      <c r="E1140" s="109" t="str">
        <f t="shared" si="53"/>
        <v/>
      </c>
      <c r="F1140" s="116">
        <f t="shared" si="51"/>
        <v>0</v>
      </c>
    </row>
    <row r="1141" spans="1:6" s="11" customFormat="1" ht="13.2" customHeight="1">
      <c r="A1141" s="114" t="s">
        <v>760</v>
      </c>
      <c r="B1141" s="118">
        <v>0</v>
      </c>
      <c r="C1141" s="173"/>
      <c r="D1141" s="108">
        <f t="shared" si="52"/>
        <v>0</v>
      </c>
      <c r="E1141" s="109" t="str">
        <f t="shared" si="53"/>
        <v/>
      </c>
      <c r="F1141" s="116">
        <f t="shared" si="51"/>
        <v>0</v>
      </c>
    </row>
    <row r="1142" spans="1:6" s="11" customFormat="1" ht="13.2" customHeight="1">
      <c r="A1142" s="114" t="s">
        <v>761</v>
      </c>
      <c r="B1142" s="118">
        <v>0</v>
      </c>
      <c r="C1142" s="173"/>
      <c r="D1142" s="108">
        <f t="shared" si="52"/>
        <v>0</v>
      </c>
      <c r="E1142" s="109" t="str">
        <f t="shared" si="53"/>
        <v/>
      </c>
      <c r="F1142" s="116">
        <f t="shared" si="51"/>
        <v>0</v>
      </c>
    </row>
    <row r="1143" spans="1:6" s="11" customFormat="1" ht="13.2" customHeight="1">
      <c r="A1143" s="114" t="s">
        <v>762</v>
      </c>
      <c r="B1143" s="118">
        <v>0</v>
      </c>
      <c r="C1143" s="173"/>
      <c r="D1143" s="108">
        <f t="shared" si="52"/>
        <v>0</v>
      </c>
      <c r="E1143" s="109" t="str">
        <f t="shared" si="53"/>
        <v/>
      </c>
      <c r="F1143" s="116">
        <f t="shared" si="51"/>
        <v>0</v>
      </c>
    </row>
    <row r="1144" spans="1:6" s="11" customFormat="1" ht="13.2" customHeight="1">
      <c r="A1144" s="114" t="s">
        <v>1072</v>
      </c>
      <c r="B1144" s="117">
        <f>SUM(B1145,B1163,B1169,B1175)</f>
        <v>0</v>
      </c>
      <c r="C1144" s="172">
        <f>SUM(C1145,C1163,C1169,C1175)</f>
        <v>0</v>
      </c>
      <c r="D1144" s="108">
        <f t="shared" si="52"/>
        <v>0</v>
      </c>
      <c r="E1144" s="109" t="str">
        <f t="shared" si="53"/>
        <v/>
      </c>
      <c r="F1144" s="116">
        <f t="shared" si="51"/>
        <v>0</v>
      </c>
    </row>
    <row r="1145" spans="1:6" s="11" customFormat="1" ht="13.2" customHeight="1">
      <c r="A1145" s="114" t="s">
        <v>1073</v>
      </c>
      <c r="B1145" s="117">
        <f>SUM(B1146,B1147,B1148,B1149,B1150,B1151,B1152,B1153,B1154,B1155,B1156,B1157,B1158,B1159,B1160,B1161,B1162)</f>
        <v>0</v>
      </c>
      <c r="C1145" s="172">
        <f>SUM(C1146,C1147,C1148,C1149,C1150,C1151,C1152,C1153,C1154,C1155,C1156,C1157,C1158,C1159,C1160,C1161,C1162)</f>
        <v>0</v>
      </c>
      <c r="D1145" s="108">
        <f t="shared" si="52"/>
        <v>0</v>
      </c>
      <c r="E1145" s="109" t="str">
        <f t="shared" si="53"/>
        <v/>
      </c>
      <c r="F1145" s="116">
        <f t="shared" si="51"/>
        <v>0</v>
      </c>
    </row>
    <row r="1146" spans="1:6" s="11" customFormat="1" ht="13.2" customHeight="1">
      <c r="A1146" s="114" t="s">
        <v>129</v>
      </c>
      <c r="B1146" s="118">
        <v>0</v>
      </c>
      <c r="C1146" s="173"/>
      <c r="D1146" s="108">
        <f t="shared" si="52"/>
        <v>0</v>
      </c>
      <c r="E1146" s="109" t="str">
        <f t="shared" si="53"/>
        <v/>
      </c>
      <c r="F1146" s="116">
        <f t="shared" si="51"/>
        <v>0</v>
      </c>
    </row>
    <row r="1147" spans="1:6" s="11" customFormat="1" ht="13.2" customHeight="1">
      <c r="A1147" s="114" t="s">
        <v>130</v>
      </c>
      <c r="B1147" s="118">
        <v>0</v>
      </c>
      <c r="C1147" s="173"/>
      <c r="D1147" s="108">
        <f t="shared" si="52"/>
        <v>0</v>
      </c>
      <c r="E1147" s="109" t="str">
        <f t="shared" si="53"/>
        <v/>
      </c>
      <c r="F1147" s="116">
        <f t="shared" si="51"/>
        <v>0</v>
      </c>
    </row>
    <row r="1148" spans="1:6" s="11" customFormat="1" ht="13.2" customHeight="1">
      <c r="A1148" s="114" t="s">
        <v>131</v>
      </c>
      <c r="B1148" s="118">
        <v>0</v>
      </c>
      <c r="C1148" s="173"/>
      <c r="D1148" s="108">
        <f t="shared" si="52"/>
        <v>0</v>
      </c>
      <c r="E1148" s="109" t="str">
        <f t="shared" si="53"/>
        <v/>
      </c>
      <c r="F1148" s="116">
        <f t="shared" si="51"/>
        <v>0</v>
      </c>
    </row>
    <row r="1149" spans="1:6" s="11" customFormat="1" ht="13.2" customHeight="1">
      <c r="A1149" s="114" t="s">
        <v>1074</v>
      </c>
      <c r="B1149" s="118">
        <v>0</v>
      </c>
      <c r="C1149" s="173"/>
      <c r="D1149" s="108">
        <f t="shared" si="52"/>
        <v>0</v>
      </c>
      <c r="E1149" s="109" t="str">
        <f t="shared" si="53"/>
        <v/>
      </c>
      <c r="F1149" s="116">
        <f t="shared" si="51"/>
        <v>0</v>
      </c>
    </row>
    <row r="1150" spans="1:6" s="11" customFormat="1" ht="13.2" customHeight="1">
      <c r="A1150" s="114" t="s">
        <v>1075</v>
      </c>
      <c r="B1150" s="118">
        <v>0</v>
      </c>
      <c r="C1150" s="173"/>
      <c r="D1150" s="108">
        <f t="shared" si="52"/>
        <v>0</v>
      </c>
      <c r="E1150" s="109" t="str">
        <f t="shared" si="53"/>
        <v/>
      </c>
      <c r="F1150" s="116">
        <f t="shared" si="51"/>
        <v>0</v>
      </c>
    </row>
    <row r="1151" spans="1:6" s="11" customFormat="1" ht="13.2" customHeight="1">
      <c r="A1151" s="114" t="s">
        <v>147</v>
      </c>
      <c r="B1151" s="118">
        <v>0</v>
      </c>
      <c r="C1151" s="173"/>
      <c r="D1151" s="108">
        <f t="shared" si="52"/>
        <v>0</v>
      </c>
      <c r="E1151" s="109" t="str">
        <f t="shared" si="53"/>
        <v/>
      </c>
      <c r="F1151" s="116">
        <f t="shared" si="51"/>
        <v>0</v>
      </c>
    </row>
    <row r="1152" spans="1:6" s="11" customFormat="1" ht="13.2" customHeight="1">
      <c r="A1152" s="114" t="s">
        <v>763</v>
      </c>
      <c r="B1152" s="118">
        <v>0</v>
      </c>
      <c r="C1152" s="173"/>
      <c r="D1152" s="108">
        <f t="shared" si="52"/>
        <v>0</v>
      </c>
      <c r="E1152" s="109" t="str">
        <f t="shared" si="53"/>
        <v/>
      </c>
      <c r="F1152" s="116">
        <f t="shared" si="51"/>
        <v>0</v>
      </c>
    </row>
    <row r="1153" spans="1:6" s="11" customFormat="1" ht="13.2" customHeight="1">
      <c r="A1153" s="114" t="s">
        <v>764</v>
      </c>
      <c r="B1153" s="118">
        <v>0</v>
      </c>
      <c r="C1153" s="173"/>
      <c r="D1153" s="108">
        <f t="shared" si="52"/>
        <v>0</v>
      </c>
      <c r="E1153" s="109" t="str">
        <f t="shared" si="53"/>
        <v/>
      </c>
      <c r="F1153" s="116">
        <f t="shared" si="51"/>
        <v>0</v>
      </c>
    </row>
    <row r="1154" spans="1:6" s="11" customFormat="1" ht="13.2" customHeight="1">
      <c r="A1154" s="114" t="s">
        <v>765</v>
      </c>
      <c r="B1154" s="118">
        <v>0</v>
      </c>
      <c r="C1154" s="173"/>
      <c r="D1154" s="108">
        <f t="shared" si="52"/>
        <v>0</v>
      </c>
      <c r="E1154" s="109" t="str">
        <f t="shared" si="53"/>
        <v/>
      </c>
      <c r="F1154" s="116">
        <f t="shared" si="51"/>
        <v>0</v>
      </c>
    </row>
    <row r="1155" spans="1:6" s="11" customFormat="1" ht="13.2" customHeight="1">
      <c r="A1155" s="114" t="s">
        <v>766</v>
      </c>
      <c r="B1155" s="118">
        <v>0</v>
      </c>
      <c r="C1155" s="173"/>
      <c r="D1155" s="108">
        <f t="shared" si="52"/>
        <v>0</v>
      </c>
      <c r="E1155" s="109" t="str">
        <f t="shared" si="53"/>
        <v/>
      </c>
      <c r="F1155" s="116">
        <f t="shared" si="51"/>
        <v>0</v>
      </c>
    </row>
    <row r="1156" spans="1:6" s="11" customFormat="1" ht="13.2" customHeight="1">
      <c r="A1156" s="114" t="s">
        <v>767</v>
      </c>
      <c r="B1156" s="118">
        <v>0</v>
      </c>
      <c r="C1156" s="173"/>
      <c r="D1156" s="108">
        <f t="shared" si="52"/>
        <v>0</v>
      </c>
      <c r="E1156" s="109" t="str">
        <f t="shared" si="53"/>
        <v/>
      </c>
      <c r="F1156" s="116">
        <f t="shared" si="51"/>
        <v>0</v>
      </c>
    </row>
    <row r="1157" spans="1:6" s="11" customFormat="1" ht="13.2" customHeight="1">
      <c r="A1157" s="114" t="s">
        <v>768</v>
      </c>
      <c r="B1157" s="118">
        <v>0</v>
      </c>
      <c r="C1157" s="173"/>
      <c r="D1157" s="108">
        <f t="shared" si="52"/>
        <v>0</v>
      </c>
      <c r="E1157" s="109" t="str">
        <f t="shared" si="53"/>
        <v/>
      </c>
      <c r="F1157" s="116">
        <f t="shared" si="51"/>
        <v>0</v>
      </c>
    </row>
    <row r="1158" spans="1:6" s="11" customFormat="1" ht="13.2" customHeight="1">
      <c r="A1158" s="114" t="s">
        <v>1076</v>
      </c>
      <c r="B1158" s="118">
        <v>0</v>
      </c>
      <c r="C1158" s="173"/>
      <c r="D1158" s="108">
        <f t="shared" si="52"/>
        <v>0</v>
      </c>
      <c r="E1158" s="109" t="str">
        <f t="shared" si="53"/>
        <v/>
      </c>
      <c r="F1158" s="116">
        <f t="shared" ref="F1158:F1221" si="54">B1158+C1158</f>
        <v>0</v>
      </c>
    </row>
    <row r="1159" spans="1:6" s="11" customFormat="1" ht="13.2" customHeight="1">
      <c r="A1159" s="114" t="s">
        <v>1077</v>
      </c>
      <c r="B1159" s="118">
        <v>0</v>
      </c>
      <c r="C1159" s="173"/>
      <c r="D1159" s="108">
        <f t="shared" ref="D1159:D1222" si="55">C1159-B1159</f>
        <v>0</v>
      </c>
      <c r="E1159" s="109" t="str">
        <f t="shared" ref="E1159:E1222" si="56">IF(B1159=0,"",D1159/B1159*100)</f>
        <v/>
      </c>
      <c r="F1159" s="116">
        <f t="shared" si="54"/>
        <v>0</v>
      </c>
    </row>
    <row r="1160" spans="1:6" s="11" customFormat="1" ht="13.2" customHeight="1">
      <c r="A1160" s="114" t="s">
        <v>1078</v>
      </c>
      <c r="B1160" s="118">
        <v>0</v>
      </c>
      <c r="C1160" s="173"/>
      <c r="D1160" s="108">
        <f t="shared" si="55"/>
        <v>0</v>
      </c>
      <c r="E1160" s="109" t="str">
        <f t="shared" si="56"/>
        <v/>
      </c>
      <c r="F1160" s="116">
        <f t="shared" si="54"/>
        <v>0</v>
      </c>
    </row>
    <row r="1161" spans="1:6" s="11" customFormat="1" ht="13.2" customHeight="1">
      <c r="A1161" s="114" t="s">
        <v>138</v>
      </c>
      <c r="B1161" s="118">
        <v>0</v>
      </c>
      <c r="C1161" s="173"/>
      <c r="D1161" s="108">
        <f t="shared" si="55"/>
        <v>0</v>
      </c>
      <c r="E1161" s="109" t="str">
        <f t="shared" si="56"/>
        <v/>
      </c>
      <c r="F1161" s="116">
        <f t="shared" si="54"/>
        <v>0</v>
      </c>
    </row>
    <row r="1162" spans="1:6" s="11" customFormat="1" ht="13.2" customHeight="1">
      <c r="A1162" s="114" t="s">
        <v>1079</v>
      </c>
      <c r="B1162" s="118">
        <v>0</v>
      </c>
      <c r="C1162" s="173"/>
      <c r="D1162" s="108">
        <f t="shared" si="55"/>
        <v>0</v>
      </c>
      <c r="E1162" s="109" t="str">
        <f t="shared" si="56"/>
        <v/>
      </c>
      <c r="F1162" s="116">
        <f t="shared" si="54"/>
        <v>0</v>
      </c>
    </row>
    <row r="1163" spans="1:6" s="11" customFormat="1" ht="13.2" customHeight="1">
      <c r="A1163" s="114" t="s">
        <v>769</v>
      </c>
      <c r="B1163" s="117">
        <f>SUM(B1164,B1165,B1166,B1167,B1168)</f>
        <v>0</v>
      </c>
      <c r="C1163" s="172">
        <f>SUM(C1164,C1165,C1166,C1167,C1168)</f>
        <v>0</v>
      </c>
      <c r="D1163" s="108">
        <f t="shared" si="55"/>
        <v>0</v>
      </c>
      <c r="E1163" s="109" t="str">
        <f t="shared" si="56"/>
        <v/>
      </c>
      <c r="F1163" s="116">
        <f t="shared" si="54"/>
        <v>0</v>
      </c>
    </row>
    <row r="1164" spans="1:6" s="11" customFormat="1" ht="13.2" customHeight="1">
      <c r="A1164" s="114" t="s">
        <v>1080</v>
      </c>
      <c r="B1164" s="118">
        <v>0</v>
      </c>
      <c r="C1164" s="173"/>
      <c r="D1164" s="108">
        <f t="shared" si="55"/>
        <v>0</v>
      </c>
      <c r="E1164" s="109" t="str">
        <f t="shared" si="56"/>
        <v/>
      </c>
      <c r="F1164" s="116">
        <f t="shared" si="54"/>
        <v>0</v>
      </c>
    </row>
    <row r="1165" spans="1:6" s="11" customFormat="1" ht="13.2" customHeight="1">
      <c r="A1165" s="114" t="s">
        <v>770</v>
      </c>
      <c r="B1165" s="118">
        <v>0</v>
      </c>
      <c r="C1165" s="173"/>
      <c r="D1165" s="108">
        <f t="shared" si="55"/>
        <v>0</v>
      </c>
      <c r="E1165" s="109" t="str">
        <f t="shared" si="56"/>
        <v/>
      </c>
      <c r="F1165" s="116">
        <f t="shared" si="54"/>
        <v>0</v>
      </c>
    </row>
    <row r="1166" spans="1:6" s="11" customFormat="1" ht="13.2" customHeight="1">
      <c r="A1166" s="114" t="s">
        <v>771</v>
      </c>
      <c r="B1166" s="118">
        <v>0</v>
      </c>
      <c r="C1166" s="173"/>
      <c r="D1166" s="108">
        <f t="shared" si="55"/>
        <v>0</v>
      </c>
      <c r="E1166" s="109" t="str">
        <f t="shared" si="56"/>
        <v/>
      </c>
      <c r="F1166" s="116">
        <f t="shared" si="54"/>
        <v>0</v>
      </c>
    </row>
    <row r="1167" spans="1:6" s="11" customFormat="1" ht="13.2" customHeight="1">
      <c r="A1167" s="114" t="s">
        <v>1081</v>
      </c>
      <c r="B1167" s="118">
        <v>0</v>
      </c>
      <c r="C1167" s="173"/>
      <c r="D1167" s="108">
        <f t="shared" si="55"/>
        <v>0</v>
      </c>
      <c r="E1167" s="109" t="str">
        <f t="shared" si="56"/>
        <v/>
      </c>
      <c r="F1167" s="116">
        <f t="shared" si="54"/>
        <v>0</v>
      </c>
    </row>
    <row r="1168" spans="1:6" s="11" customFormat="1" ht="13.2" customHeight="1">
      <c r="A1168" s="114" t="s">
        <v>1082</v>
      </c>
      <c r="B1168" s="118">
        <v>0</v>
      </c>
      <c r="C1168" s="173"/>
      <c r="D1168" s="108">
        <f t="shared" si="55"/>
        <v>0</v>
      </c>
      <c r="E1168" s="109" t="str">
        <f t="shared" si="56"/>
        <v/>
      </c>
      <c r="F1168" s="116">
        <f t="shared" si="54"/>
        <v>0</v>
      </c>
    </row>
    <row r="1169" spans="1:6" s="11" customFormat="1" ht="13.2" customHeight="1">
      <c r="A1169" s="114" t="s">
        <v>772</v>
      </c>
      <c r="B1169" s="117">
        <f>SUM(B1170,B1171,B1172,B1173,B1174)</f>
        <v>0</v>
      </c>
      <c r="C1169" s="172">
        <f>SUM(C1170,C1171,C1172,C1173,C1174)</f>
        <v>0</v>
      </c>
      <c r="D1169" s="108">
        <f t="shared" si="55"/>
        <v>0</v>
      </c>
      <c r="E1169" s="109" t="str">
        <f t="shared" si="56"/>
        <v/>
      </c>
      <c r="F1169" s="116">
        <f t="shared" si="54"/>
        <v>0</v>
      </c>
    </row>
    <row r="1170" spans="1:6" s="11" customFormat="1" ht="13.2" customHeight="1">
      <c r="A1170" s="114" t="s">
        <v>773</v>
      </c>
      <c r="B1170" s="118">
        <v>0</v>
      </c>
      <c r="C1170" s="173"/>
      <c r="D1170" s="108">
        <f t="shared" si="55"/>
        <v>0</v>
      </c>
      <c r="E1170" s="109" t="str">
        <f t="shared" si="56"/>
        <v/>
      </c>
      <c r="F1170" s="116">
        <f t="shared" si="54"/>
        <v>0</v>
      </c>
    </row>
    <row r="1171" spans="1:6" s="11" customFormat="1" ht="13.2" customHeight="1">
      <c r="A1171" s="114" t="s">
        <v>774</v>
      </c>
      <c r="B1171" s="118">
        <v>0</v>
      </c>
      <c r="C1171" s="173"/>
      <c r="D1171" s="108">
        <f t="shared" si="55"/>
        <v>0</v>
      </c>
      <c r="E1171" s="109" t="str">
        <f t="shared" si="56"/>
        <v/>
      </c>
      <c r="F1171" s="116">
        <f t="shared" si="54"/>
        <v>0</v>
      </c>
    </row>
    <row r="1172" spans="1:6" s="11" customFormat="1" ht="13.2" customHeight="1">
      <c r="A1172" s="114" t="s">
        <v>1083</v>
      </c>
      <c r="B1172" s="118">
        <v>0</v>
      </c>
      <c r="C1172" s="173"/>
      <c r="D1172" s="108">
        <f t="shared" si="55"/>
        <v>0</v>
      </c>
      <c r="E1172" s="109" t="str">
        <f t="shared" si="56"/>
        <v/>
      </c>
      <c r="F1172" s="116">
        <f t="shared" si="54"/>
        <v>0</v>
      </c>
    </row>
    <row r="1173" spans="1:6" s="11" customFormat="1" ht="13.2" customHeight="1">
      <c r="A1173" s="114" t="s">
        <v>775</v>
      </c>
      <c r="B1173" s="118">
        <v>0</v>
      </c>
      <c r="C1173" s="173"/>
      <c r="D1173" s="108">
        <f t="shared" si="55"/>
        <v>0</v>
      </c>
      <c r="E1173" s="109" t="str">
        <f t="shared" si="56"/>
        <v/>
      </c>
      <c r="F1173" s="116">
        <f t="shared" si="54"/>
        <v>0</v>
      </c>
    </row>
    <row r="1174" spans="1:6" s="11" customFormat="1" ht="13.2" customHeight="1">
      <c r="A1174" s="114" t="s">
        <v>776</v>
      </c>
      <c r="B1174" s="118">
        <v>0</v>
      </c>
      <c r="C1174" s="173"/>
      <c r="D1174" s="108">
        <f t="shared" si="55"/>
        <v>0</v>
      </c>
      <c r="E1174" s="109" t="str">
        <f t="shared" si="56"/>
        <v/>
      </c>
      <c r="F1174" s="116">
        <f t="shared" si="54"/>
        <v>0</v>
      </c>
    </row>
    <row r="1175" spans="1:6" s="11" customFormat="1" ht="13.2" customHeight="1">
      <c r="A1175" s="114" t="s">
        <v>810</v>
      </c>
      <c r="B1175" s="117">
        <f>SUM(B1176,B1177,B1178,B1179,B1180,B1181,B1182,B1183,B1184,B1185,B1186,B1187)</f>
        <v>0</v>
      </c>
      <c r="C1175" s="172">
        <f>SUM(C1176,C1177,C1178,C1179,C1180,C1181,C1182,C1183,C1184,C1185,C1186,C1187)</f>
        <v>0</v>
      </c>
      <c r="D1175" s="108">
        <f t="shared" si="55"/>
        <v>0</v>
      </c>
      <c r="E1175" s="109" t="str">
        <f t="shared" si="56"/>
        <v/>
      </c>
      <c r="F1175" s="116">
        <f t="shared" si="54"/>
        <v>0</v>
      </c>
    </row>
    <row r="1176" spans="1:6" s="11" customFormat="1" ht="13.2" customHeight="1">
      <c r="A1176" s="114" t="s">
        <v>811</v>
      </c>
      <c r="B1176" s="118">
        <v>0</v>
      </c>
      <c r="C1176" s="173"/>
      <c r="D1176" s="108">
        <f t="shared" si="55"/>
        <v>0</v>
      </c>
      <c r="E1176" s="109" t="str">
        <f t="shared" si="56"/>
        <v/>
      </c>
      <c r="F1176" s="116">
        <f t="shared" si="54"/>
        <v>0</v>
      </c>
    </row>
    <row r="1177" spans="1:6" s="11" customFormat="1" ht="13.2" customHeight="1">
      <c r="A1177" s="114" t="s">
        <v>812</v>
      </c>
      <c r="B1177" s="118">
        <v>0</v>
      </c>
      <c r="C1177" s="173"/>
      <c r="D1177" s="108">
        <f t="shared" si="55"/>
        <v>0</v>
      </c>
      <c r="E1177" s="109" t="str">
        <f t="shared" si="56"/>
        <v/>
      </c>
      <c r="F1177" s="116">
        <f t="shared" si="54"/>
        <v>0</v>
      </c>
    </row>
    <row r="1178" spans="1:6" s="11" customFormat="1" ht="13.2" customHeight="1">
      <c r="A1178" s="114" t="s">
        <v>813</v>
      </c>
      <c r="B1178" s="118">
        <v>0</v>
      </c>
      <c r="C1178" s="173"/>
      <c r="D1178" s="108">
        <f t="shared" si="55"/>
        <v>0</v>
      </c>
      <c r="E1178" s="109" t="str">
        <f t="shared" si="56"/>
        <v/>
      </c>
      <c r="F1178" s="116">
        <f t="shared" si="54"/>
        <v>0</v>
      </c>
    </row>
    <row r="1179" spans="1:6" s="11" customFormat="1" ht="13.2" customHeight="1">
      <c r="A1179" s="114" t="s">
        <v>814</v>
      </c>
      <c r="B1179" s="118">
        <v>0</v>
      </c>
      <c r="C1179" s="173"/>
      <c r="D1179" s="108">
        <f t="shared" si="55"/>
        <v>0</v>
      </c>
      <c r="E1179" s="109" t="str">
        <f t="shared" si="56"/>
        <v/>
      </c>
      <c r="F1179" s="116">
        <f t="shared" si="54"/>
        <v>0</v>
      </c>
    </row>
    <row r="1180" spans="1:6" s="11" customFormat="1" ht="13.2" customHeight="1">
      <c r="A1180" s="114" t="s">
        <v>815</v>
      </c>
      <c r="B1180" s="118">
        <v>0</v>
      </c>
      <c r="C1180" s="173"/>
      <c r="D1180" s="108">
        <f t="shared" si="55"/>
        <v>0</v>
      </c>
      <c r="E1180" s="109" t="str">
        <f t="shared" si="56"/>
        <v/>
      </c>
      <c r="F1180" s="116">
        <f t="shared" si="54"/>
        <v>0</v>
      </c>
    </row>
    <row r="1181" spans="1:6" s="11" customFormat="1" ht="13.2" customHeight="1">
      <c r="A1181" s="114" t="s">
        <v>816</v>
      </c>
      <c r="B1181" s="118">
        <v>0</v>
      </c>
      <c r="C1181" s="173"/>
      <c r="D1181" s="108">
        <f t="shared" si="55"/>
        <v>0</v>
      </c>
      <c r="E1181" s="109" t="str">
        <f t="shared" si="56"/>
        <v/>
      </c>
      <c r="F1181" s="116">
        <f t="shared" si="54"/>
        <v>0</v>
      </c>
    </row>
    <row r="1182" spans="1:6" s="11" customFormat="1" ht="13.2" customHeight="1">
      <c r="A1182" s="114" t="s">
        <v>817</v>
      </c>
      <c r="B1182" s="118">
        <v>0</v>
      </c>
      <c r="C1182" s="173"/>
      <c r="D1182" s="108">
        <f t="shared" si="55"/>
        <v>0</v>
      </c>
      <c r="E1182" s="109" t="str">
        <f t="shared" si="56"/>
        <v/>
      </c>
      <c r="F1182" s="116">
        <f t="shared" si="54"/>
        <v>0</v>
      </c>
    </row>
    <row r="1183" spans="1:6" s="11" customFormat="1" ht="13.2" customHeight="1">
      <c r="A1183" s="114" t="s">
        <v>818</v>
      </c>
      <c r="B1183" s="118">
        <v>0</v>
      </c>
      <c r="C1183" s="173"/>
      <c r="D1183" s="108">
        <f t="shared" si="55"/>
        <v>0</v>
      </c>
      <c r="E1183" s="109" t="str">
        <f t="shared" si="56"/>
        <v/>
      </c>
      <c r="F1183" s="116">
        <f t="shared" si="54"/>
        <v>0</v>
      </c>
    </row>
    <row r="1184" spans="1:6" s="11" customFormat="1" ht="13.2" customHeight="1">
      <c r="A1184" s="114" t="s">
        <v>819</v>
      </c>
      <c r="B1184" s="118">
        <v>0</v>
      </c>
      <c r="C1184" s="173"/>
      <c r="D1184" s="108">
        <f t="shared" si="55"/>
        <v>0</v>
      </c>
      <c r="E1184" s="109" t="str">
        <f t="shared" si="56"/>
        <v/>
      </c>
      <c r="F1184" s="116">
        <f t="shared" si="54"/>
        <v>0</v>
      </c>
    </row>
    <row r="1185" spans="1:6" s="11" customFormat="1" ht="13.2" customHeight="1">
      <c r="A1185" s="114" t="s">
        <v>820</v>
      </c>
      <c r="B1185" s="118">
        <v>0</v>
      </c>
      <c r="C1185" s="173"/>
      <c r="D1185" s="108">
        <f t="shared" si="55"/>
        <v>0</v>
      </c>
      <c r="E1185" s="109" t="str">
        <f t="shared" si="56"/>
        <v/>
      </c>
      <c r="F1185" s="116">
        <f t="shared" si="54"/>
        <v>0</v>
      </c>
    </row>
    <row r="1186" spans="1:6" s="11" customFormat="1" ht="13.2" customHeight="1">
      <c r="A1186" s="114" t="s">
        <v>1084</v>
      </c>
      <c r="B1186" s="118">
        <v>0</v>
      </c>
      <c r="C1186" s="173"/>
      <c r="D1186" s="108">
        <f t="shared" si="55"/>
        <v>0</v>
      </c>
      <c r="E1186" s="109" t="str">
        <f t="shared" si="56"/>
        <v/>
      </c>
      <c r="F1186" s="116">
        <f t="shared" si="54"/>
        <v>0</v>
      </c>
    </row>
    <row r="1187" spans="1:6" s="11" customFormat="1" ht="13.2" customHeight="1">
      <c r="A1187" s="114" t="s">
        <v>821</v>
      </c>
      <c r="B1187" s="118">
        <v>0</v>
      </c>
      <c r="C1187" s="173"/>
      <c r="D1187" s="108">
        <f t="shared" si="55"/>
        <v>0</v>
      </c>
      <c r="E1187" s="109" t="str">
        <f t="shared" si="56"/>
        <v/>
      </c>
      <c r="F1187" s="116">
        <f t="shared" si="54"/>
        <v>0</v>
      </c>
    </row>
    <row r="1188" spans="1:6" s="11" customFormat="1" ht="13.2" customHeight="1">
      <c r="A1188" s="114" t="s">
        <v>116</v>
      </c>
      <c r="B1188" s="117">
        <f>SUM(B1189,B1200,B1206,B1214,B1227,B1231,B1235)</f>
        <v>2100</v>
      </c>
      <c r="C1188" s="172">
        <f>SUM(C1189,C1200,C1206,C1214,C1227,C1231,C1235)</f>
        <v>407</v>
      </c>
      <c r="D1188" s="108">
        <f t="shared" si="55"/>
        <v>-1693</v>
      </c>
      <c r="E1188" s="109">
        <f t="shared" si="56"/>
        <v>-80.61904761904762</v>
      </c>
      <c r="F1188" s="116">
        <f t="shared" si="54"/>
        <v>2507</v>
      </c>
    </row>
    <row r="1189" spans="1:6" s="11" customFormat="1" ht="13.2" customHeight="1">
      <c r="A1189" s="114" t="s">
        <v>1085</v>
      </c>
      <c r="B1189" s="117">
        <f>SUM(B1190,B1191,B1192,B1193,B1194,B1195,B1196,B1197,B1198,B1199)</f>
        <v>1820</v>
      </c>
      <c r="C1189" s="172">
        <f>SUM(C1190,C1191,C1192,C1193,C1194,C1195,C1196,C1197,C1198,C1199)</f>
        <v>186</v>
      </c>
      <c r="D1189" s="108">
        <f t="shared" si="55"/>
        <v>-1634</v>
      </c>
      <c r="E1189" s="109">
        <f t="shared" si="56"/>
        <v>-89.780219780219781</v>
      </c>
      <c r="F1189" s="116">
        <f t="shared" si="54"/>
        <v>2006</v>
      </c>
    </row>
    <row r="1190" spans="1:6" s="11" customFormat="1" ht="13.2" customHeight="1">
      <c r="A1190" s="114" t="s">
        <v>129</v>
      </c>
      <c r="B1190" s="118">
        <v>73</v>
      </c>
      <c r="C1190" s="173">
        <v>75</v>
      </c>
      <c r="D1190" s="108">
        <f t="shared" si="55"/>
        <v>2</v>
      </c>
      <c r="E1190" s="109">
        <f t="shared" si="56"/>
        <v>2.7397260273972601</v>
      </c>
      <c r="F1190" s="116">
        <f t="shared" si="54"/>
        <v>148</v>
      </c>
    </row>
    <row r="1191" spans="1:6" s="11" customFormat="1" ht="13.2" customHeight="1">
      <c r="A1191" s="114" t="s">
        <v>130</v>
      </c>
      <c r="B1191" s="118">
        <v>8</v>
      </c>
      <c r="C1191" s="173">
        <v>12</v>
      </c>
      <c r="D1191" s="108">
        <f t="shared" si="55"/>
        <v>4</v>
      </c>
      <c r="E1191" s="109">
        <f t="shared" si="56"/>
        <v>50</v>
      </c>
      <c r="F1191" s="116">
        <f t="shared" si="54"/>
        <v>20</v>
      </c>
    </row>
    <row r="1192" spans="1:6" s="11" customFormat="1" ht="13.2" customHeight="1">
      <c r="A1192" s="114" t="s">
        <v>131</v>
      </c>
      <c r="B1192" s="118">
        <v>0</v>
      </c>
      <c r="C1192" s="173"/>
      <c r="D1192" s="108">
        <f t="shared" si="55"/>
        <v>0</v>
      </c>
      <c r="E1192" s="109" t="str">
        <f t="shared" si="56"/>
        <v/>
      </c>
      <c r="F1192" s="116">
        <f t="shared" si="54"/>
        <v>0</v>
      </c>
    </row>
    <row r="1193" spans="1:6" s="11" customFormat="1" ht="13.2" customHeight="1">
      <c r="A1193" s="114" t="s">
        <v>1086</v>
      </c>
      <c r="B1193" s="118">
        <v>6</v>
      </c>
      <c r="C1193" s="173"/>
      <c r="D1193" s="108">
        <f t="shared" si="55"/>
        <v>-6</v>
      </c>
      <c r="E1193" s="109">
        <f t="shared" si="56"/>
        <v>-100</v>
      </c>
      <c r="F1193" s="116">
        <f t="shared" si="54"/>
        <v>6</v>
      </c>
    </row>
    <row r="1194" spans="1:6" s="11" customFormat="1" ht="13.2" customHeight="1">
      <c r="A1194" s="114" t="s">
        <v>688</v>
      </c>
      <c r="B1194" s="118">
        <v>0</v>
      </c>
      <c r="C1194" s="173"/>
      <c r="D1194" s="108">
        <f t="shared" si="55"/>
        <v>0</v>
      </c>
      <c r="E1194" s="109" t="str">
        <f t="shared" si="56"/>
        <v/>
      </c>
      <c r="F1194" s="116">
        <f t="shared" si="54"/>
        <v>0</v>
      </c>
    </row>
    <row r="1195" spans="1:6" s="11" customFormat="1" ht="13.2" customHeight="1">
      <c r="A1195" s="114" t="s">
        <v>1087</v>
      </c>
      <c r="B1195" s="118">
        <v>0</v>
      </c>
      <c r="C1195" s="173"/>
      <c r="D1195" s="108">
        <f t="shared" si="55"/>
        <v>0</v>
      </c>
      <c r="E1195" s="109" t="str">
        <f t="shared" si="56"/>
        <v/>
      </c>
      <c r="F1195" s="116">
        <f t="shared" si="54"/>
        <v>0</v>
      </c>
    </row>
    <row r="1196" spans="1:6" s="11" customFormat="1" ht="13.2" customHeight="1">
      <c r="A1196" s="114" t="s">
        <v>1088</v>
      </c>
      <c r="B1196" s="118">
        <v>0</v>
      </c>
      <c r="C1196" s="173"/>
      <c r="D1196" s="108">
        <f t="shared" si="55"/>
        <v>0</v>
      </c>
      <c r="E1196" s="109" t="str">
        <f t="shared" si="56"/>
        <v/>
      </c>
      <c r="F1196" s="116">
        <f t="shared" si="54"/>
        <v>0</v>
      </c>
    </row>
    <row r="1197" spans="1:6" s="11" customFormat="1" ht="13.2" customHeight="1">
      <c r="A1197" s="114" t="s">
        <v>1089</v>
      </c>
      <c r="B1197" s="118">
        <v>0</v>
      </c>
      <c r="C1197" s="173"/>
      <c r="D1197" s="108">
        <f t="shared" si="55"/>
        <v>0</v>
      </c>
      <c r="E1197" s="109" t="str">
        <f t="shared" si="56"/>
        <v/>
      </c>
      <c r="F1197" s="116">
        <f t="shared" si="54"/>
        <v>0</v>
      </c>
    </row>
    <row r="1198" spans="1:6" s="11" customFormat="1" ht="13.2" customHeight="1">
      <c r="A1198" s="114" t="s">
        <v>138</v>
      </c>
      <c r="B1198" s="118">
        <v>933</v>
      </c>
      <c r="C1198" s="173">
        <v>99</v>
      </c>
      <c r="D1198" s="108">
        <f t="shared" si="55"/>
        <v>-834</v>
      </c>
      <c r="E1198" s="109">
        <f t="shared" si="56"/>
        <v>-89.389067524115745</v>
      </c>
      <c r="F1198" s="116">
        <f t="shared" si="54"/>
        <v>1032</v>
      </c>
    </row>
    <row r="1199" spans="1:6" s="11" customFormat="1" ht="13.2" customHeight="1">
      <c r="A1199" s="114" t="s">
        <v>1090</v>
      </c>
      <c r="B1199" s="118">
        <v>800</v>
      </c>
      <c r="C1199" s="173"/>
      <c r="D1199" s="108">
        <f t="shared" si="55"/>
        <v>-800</v>
      </c>
      <c r="E1199" s="109">
        <f t="shared" si="56"/>
        <v>-100</v>
      </c>
      <c r="F1199" s="116">
        <f t="shared" si="54"/>
        <v>800</v>
      </c>
    </row>
    <row r="1200" spans="1:6" s="11" customFormat="1" ht="13.2" customHeight="1">
      <c r="A1200" s="114" t="s">
        <v>1091</v>
      </c>
      <c r="B1200" s="117">
        <f>SUM(B1201,B1202,B1203,B1204,B1205)</f>
        <v>193</v>
      </c>
      <c r="C1200" s="172">
        <f>SUM(C1201,C1202,C1203,C1204,C1205)</f>
        <v>221</v>
      </c>
      <c r="D1200" s="108">
        <f t="shared" si="55"/>
        <v>28</v>
      </c>
      <c r="E1200" s="109">
        <f t="shared" si="56"/>
        <v>14.507772020725387</v>
      </c>
      <c r="F1200" s="116">
        <f t="shared" si="54"/>
        <v>414</v>
      </c>
    </row>
    <row r="1201" spans="1:6" s="11" customFormat="1" ht="13.2" customHeight="1">
      <c r="A1201" s="114" t="s">
        <v>129</v>
      </c>
      <c r="B1201" s="118">
        <v>193</v>
      </c>
      <c r="C1201" s="173">
        <v>221</v>
      </c>
      <c r="D1201" s="108">
        <f t="shared" si="55"/>
        <v>28</v>
      </c>
      <c r="E1201" s="109">
        <f t="shared" si="56"/>
        <v>14.507772020725387</v>
      </c>
      <c r="F1201" s="116">
        <f t="shared" si="54"/>
        <v>414</v>
      </c>
    </row>
    <row r="1202" spans="1:6" s="11" customFormat="1" ht="13.2" customHeight="1">
      <c r="A1202" s="114" t="s">
        <v>130</v>
      </c>
      <c r="B1202" s="118"/>
      <c r="C1202" s="173">
        <v>0</v>
      </c>
      <c r="D1202" s="108">
        <f t="shared" si="55"/>
        <v>0</v>
      </c>
      <c r="E1202" s="109" t="str">
        <f t="shared" si="56"/>
        <v/>
      </c>
      <c r="F1202" s="116">
        <f t="shared" si="54"/>
        <v>0</v>
      </c>
    </row>
    <row r="1203" spans="1:6" s="11" customFormat="1" ht="13.2" customHeight="1">
      <c r="A1203" s="114" t="s">
        <v>131</v>
      </c>
      <c r="B1203" s="118">
        <v>0</v>
      </c>
      <c r="C1203" s="173"/>
      <c r="D1203" s="108">
        <f t="shared" si="55"/>
        <v>0</v>
      </c>
      <c r="E1203" s="109" t="str">
        <f t="shared" si="56"/>
        <v/>
      </c>
      <c r="F1203" s="116">
        <f t="shared" si="54"/>
        <v>0</v>
      </c>
    </row>
    <row r="1204" spans="1:6" s="11" customFormat="1" ht="13.2" customHeight="1">
      <c r="A1204" s="114" t="s">
        <v>1092</v>
      </c>
      <c r="B1204" s="118">
        <v>0</v>
      </c>
      <c r="C1204" s="173"/>
      <c r="D1204" s="108">
        <f t="shared" si="55"/>
        <v>0</v>
      </c>
      <c r="E1204" s="109" t="str">
        <f t="shared" si="56"/>
        <v/>
      </c>
      <c r="F1204" s="116">
        <f t="shared" si="54"/>
        <v>0</v>
      </c>
    </row>
    <row r="1205" spans="1:6" s="11" customFormat="1" ht="13.2" customHeight="1">
      <c r="A1205" s="114" t="s">
        <v>1093</v>
      </c>
      <c r="B1205" s="118">
        <v>0</v>
      </c>
      <c r="C1205" s="173"/>
      <c r="D1205" s="108">
        <f t="shared" si="55"/>
        <v>0</v>
      </c>
      <c r="E1205" s="109" t="str">
        <f t="shared" si="56"/>
        <v/>
      </c>
      <c r="F1205" s="116">
        <f t="shared" si="54"/>
        <v>0</v>
      </c>
    </row>
    <row r="1206" spans="1:6" s="11" customFormat="1" ht="13.2" customHeight="1">
      <c r="A1206" s="114" t="s">
        <v>1094</v>
      </c>
      <c r="B1206" s="117">
        <f>SUM(B1207,B1208,B1209,B1210,B1211,B1212,B1213)</f>
        <v>0</v>
      </c>
      <c r="C1206" s="172">
        <f>SUM(C1207,C1208,C1209,C1210,C1211,C1212,C1213)</f>
        <v>0</v>
      </c>
      <c r="D1206" s="108">
        <f t="shared" si="55"/>
        <v>0</v>
      </c>
      <c r="E1206" s="109" t="str">
        <f t="shared" si="56"/>
        <v/>
      </c>
      <c r="F1206" s="116">
        <f t="shared" si="54"/>
        <v>0</v>
      </c>
    </row>
    <row r="1207" spans="1:6" s="11" customFormat="1" ht="13.2" customHeight="1">
      <c r="A1207" s="114" t="s">
        <v>129</v>
      </c>
      <c r="B1207" s="118">
        <v>0</v>
      </c>
      <c r="C1207" s="173"/>
      <c r="D1207" s="108">
        <f t="shared" si="55"/>
        <v>0</v>
      </c>
      <c r="E1207" s="109" t="str">
        <f t="shared" si="56"/>
        <v/>
      </c>
      <c r="F1207" s="116">
        <f t="shared" si="54"/>
        <v>0</v>
      </c>
    </row>
    <row r="1208" spans="1:6" s="11" customFormat="1" ht="13.2" customHeight="1">
      <c r="A1208" s="114" t="s">
        <v>130</v>
      </c>
      <c r="B1208" s="118">
        <v>0</v>
      </c>
      <c r="C1208" s="173"/>
      <c r="D1208" s="108">
        <f t="shared" si="55"/>
        <v>0</v>
      </c>
      <c r="E1208" s="109" t="str">
        <f t="shared" si="56"/>
        <v/>
      </c>
      <c r="F1208" s="116">
        <f t="shared" si="54"/>
        <v>0</v>
      </c>
    </row>
    <row r="1209" spans="1:6" s="11" customFormat="1" ht="13.2" customHeight="1">
      <c r="A1209" s="114" t="s">
        <v>131</v>
      </c>
      <c r="B1209" s="118">
        <v>0</v>
      </c>
      <c r="C1209" s="173"/>
      <c r="D1209" s="108">
        <f t="shared" si="55"/>
        <v>0</v>
      </c>
      <c r="E1209" s="109" t="str">
        <f t="shared" si="56"/>
        <v/>
      </c>
      <c r="F1209" s="116">
        <f t="shared" si="54"/>
        <v>0</v>
      </c>
    </row>
    <row r="1210" spans="1:6" s="11" customFormat="1" ht="13.2" customHeight="1">
      <c r="A1210" s="114" t="s">
        <v>1095</v>
      </c>
      <c r="B1210" s="118">
        <v>0</v>
      </c>
      <c r="C1210" s="173"/>
      <c r="D1210" s="108">
        <f t="shared" si="55"/>
        <v>0</v>
      </c>
      <c r="E1210" s="109" t="str">
        <f t="shared" si="56"/>
        <v/>
      </c>
      <c r="F1210" s="116">
        <f t="shared" si="54"/>
        <v>0</v>
      </c>
    </row>
    <row r="1211" spans="1:6" s="11" customFormat="1" ht="13.2" customHeight="1">
      <c r="A1211" s="114" t="s">
        <v>1096</v>
      </c>
      <c r="B1211" s="118">
        <v>0</v>
      </c>
      <c r="C1211" s="173"/>
      <c r="D1211" s="108">
        <f t="shared" si="55"/>
        <v>0</v>
      </c>
      <c r="E1211" s="109" t="str">
        <f t="shared" si="56"/>
        <v/>
      </c>
      <c r="F1211" s="116">
        <f t="shared" si="54"/>
        <v>0</v>
      </c>
    </row>
    <row r="1212" spans="1:6" s="11" customFormat="1" ht="13.2" customHeight="1">
      <c r="A1212" s="114" t="s">
        <v>138</v>
      </c>
      <c r="B1212" s="118">
        <v>0</v>
      </c>
      <c r="C1212" s="173"/>
      <c r="D1212" s="108">
        <f t="shared" si="55"/>
        <v>0</v>
      </c>
      <c r="E1212" s="109" t="str">
        <f t="shared" si="56"/>
        <v/>
      </c>
      <c r="F1212" s="116">
        <f t="shared" si="54"/>
        <v>0</v>
      </c>
    </row>
    <row r="1213" spans="1:6" s="11" customFormat="1" ht="13.2" customHeight="1">
      <c r="A1213" s="114" t="s">
        <v>1097</v>
      </c>
      <c r="B1213" s="118">
        <v>0</v>
      </c>
      <c r="C1213" s="173"/>
      <c r="D1213" s="108">
        <f t="shared" si="55"/>
        <v>0</v>
      </c>
      <c r="E1213" s="109" t="str">
        <f t="shared" si="56"/>
        <v/>
      </c>
      <c r="F1213" s="116">
        <f t="shared" si="54"/>
        <v>0</v>
      </c>
    </row>
    <row r="1214" spans="1:6" s="11" customFormat="1" ht="13.2" customHeight="1">
      <c r="A1214" s="114" t="s">
        <v>725</v>
      </c>
      <c r="B1214" s="117">
        <f>SUM(B1215,B1216,B1217,B1218,B1219,B1220,B1221,B1222,B1223,B1224,B1225,B1226)</f>
        <v>0</v>
      </c>
      <c r="C1214" s="172">
        <f>SUM(C1215,C1216,C1217,C1218,C1219,C1220,C1221,C1222,C1223,C1224,C1225,C1226)</f>
        <v>0</v>
      </c>
      <c r="D1214" s="108">
        <f t="shared" si="55"/>
        <v>0</v>
      </c>
      <c r="E1214" s="109" t="str">
        <f t="shared" si="56"/>
        <v/>
      </c>
      <c r="F1214" s="116">
        <f t="shared" si="54"/>
        <v>0</v>
      </c>
    </row>
    <row r="1215" spans="1:6" s="11" customFormat="1" ht="13.2" customHeight="1">
      <c r="A1215" s="114" t="s">
        <v>129</v>
      </c>
      <c r="B1215" s="118">
        <v>0</v>
      </c>
      <c r="C1215" s="173"/>
      <c r="D1215" s="108">
        <f t="shared" si="55"/>
        <v>0</v>
      </c>
      <c r="E1215" s="109" t="str">
        <f t="shared" si="56"/>
        <v/>
      </c>
      <c r="F1215" s="116">
        <f t="shared" si="54"/>
        <v>0</v>
      </c>
    </row>
    <row r="1216" spans="1:6" s="11" customFormat="1" ht="13.2" customHeight="1">
      <c r="A1216" s="114" t="s">
        <v>130</v>
      </c>
      <c r="B1216" s="118">
        <v>0</v>
      </c>
      <c r="C1216" s="173"/>
      <c r="D1216" s="108">
        <f t="shared" si="55"/>
        <v>0</v>
      </c>
      <c r="E1216" s="109" t="str">
        <f t="shared" si="56"/>
        <v/>
      </c>
      <c r="F1216" s="116">
        <f t="shared" si="54"/>
        <v>0</v>
      </c>
    </row>
    <row r="1217" spans="1:6" s="11" customFormat="1" ht="13.2" customHeight="1">
      <c r="A1217" s="114" t="s">
        <v>131</v>
      </c>
      <c r="B1217" s="118">
        <v>0</v>
      </c>
      <c r="C1217" s="173"/>
      <c r="D1217" s="108">
        <f t="shared" si="55"/>
        <v>0</v>
      </c>
      <c r="E1217" s="109" t="str">
        <f t="shared" si="56"/>
        <v/>
      </c>
      <c r="F1217" s="116">
        <f t="shared" si="54"/>
        <v>0</v>
      </c>
    </row>
    <row r="1218" spans="1:6" s="11" customFormat="1" ht="13.2" customHeight="1">
      <c r="A1218" s="114" t="s">
        <v>726</v>
      </c>
      <c r="B1218" s="118">
        <v>0</v>
      </c>
      <c r="C1218" s="173"/>
      <c r="D1218" s="108">
        <f t="shared" si="55"/>
        <v>0</v>
      </c>
      <c r="E1218" s="109" t="str">
        <f t="shared" si="56"/>
        <v/>
      </c>
      <c r="F1218" s="116">
        <f t="shared" si="54"/>
        <v>0</v>
      </c>
    </row>
    <row r="1219" spans="1:6" s="11" customFormat="1" ht="13.2" customHeight="1">
      <c r="A1219" s="114" t="s">
        <v>727</v>
      </c>
      <c r="B1219" s="118">
        <v>0</v>
      </c>
      <c r="C1219" s="173"/>
      <c r="D1219" s="108">
        <f t="shared" si="55"/>
        <v>0</v>
      </c>
      <c r="E1219" s="109" t="str">
        <f t="shared" si="56"/>
        <v/>
      </c>
      <c r="F1219" s="116">
        <f t="shared" si="54"/>
        <v>0</v>
      </c>
    </row>
    <row r="1220" spans="1:6" s="11" customFormat="1" ht="13.2" customHeight="1">
      <c r="A1220" s="114" t="s">
        <v>728</v>
      </c>
      <c r="B1220" s="118">
        <v>0</v>
      </c>
      <c r="C1220" s="173"/>
      <c r="D1220" s="108">
        <f t="shared" si="55"/>
        <v>0</v>
      </c>
      <c r="E1220" s="109" t="str">
        <f t="shared" si="56"/>
        <v/>
      </c>
      <c r="F1220" s="116">
        <f t="shared" si="54"/>
        <v>0</v>
      </c>
    </row>
    <row r="1221" spans="1:6" s="11" customFormat="1" ht="13.2" customHeight="1">
      <c r="A1221" s="114" t="s">
        <v>729</v>
      </c>
      <c r="B1221" s="118">
        <v>0</v>
      </c>
      <c r="C1221" s="173"/>
      <c r="D1221" s="108">
        <f t="shared" si="55"/>
        <v>0</v>
      </c>
      <c r="E1221" s="109" t="str">
        <f t="shared" si="56"/>
        <v/>
      </c>
      <c r="F1221" s="116">
        <f t="shared" si="54"/>
        <v>0</v>
      </c>
    </row>
    <row r="1222" spans="1:6" s="11" customFormat="1" ht="13.2" customHeight="1">
      <c r="A1222" s="114" t="s">
        <v>730</v>
      </c>
      <c r="B1222" s="118">
        <v>0</v>
      </c>
      <c r="C1222" s="173"/>
      <c r="D1222" s="108">
        <f t="shared" si="55"/>
        <v>0</v>
      </c>
      <c r="E1222" s="109" t="str">
        <f t="shared" si="56"/>
        <v/>
      </c>
      <c r="F1222" s="116">
        <f t="shared" ref="F1222:F1239" si="57">B1222+C1222</f>
        <v>0</v>
      </c>
    </row>
    <row r="1223" spans="1:6" s="11" customFormat="1" ht="13.2" customHeight="1">
      <c r="A1223" s="114" t="s">
        <v>731</v>
      </c>
      <c r="B1223" s="118">
        <v>0</v>
      </c>
      <c r="C1223" s="173"/>
      <c r="D1223" s="108">
        <f t="shared" ref="D1223:D1249" si="58">C1223-B1223</f>
        <v>0</v>
      </c>
      <c r="E1223" s="109" t="str">
        <f t="shared" ref="E1223:E1249" si="59">IF(B1223=0,"",D1223/B1223*100)</f>
        <v/>
      </c>
      <c r="F1223" s="116">
        <f t="shared" si="57"/>
        <v>0</v>
      </c>
    </row>
    <row r="1224" spans="1:6" s="11" customFormat="1" ht="13.2" customHeight="1">
      <c r="A1224" s="114" t="s">
        <v>732</v>
      </c>
      <c r="B1224" s="118">
        <v>0</v>
      </c>
      <c r="C1224" s="173"/>
      <c r="D1224" s="108">
        <f t="shared" si="58"/>
        <v>0</v>
      </c>
      <c r="E1224" s="109" t="str">
        <f t="shared" si="59"/>
        <v/>
      </c>
      <c r="F1224" s="116">
        <f t="shared" si="57"/>
        <v>0</v>
      </c>
    </row>
    <row r="1225" spans="1:6" s="11" customFormat="1" ht="13.2" customHeight="1">
      <c r="A1225" s="114" t="s">
        <v>1098</v>
      </c>
      <c r="B1225" s="118">
        <v>0</v>
      </c>
      <c r="C1225" s="173"/>
      <c r="D1225" s="108">
        <f t="shared" si="58"/>
        <v>0</v>
      </c>
      <c r="E1225" s="109" t="str">
        <f t="shared" si="59"/>
        <v/>
      </c>
      <c r="F1225" s="116">
        <f t="shared" si="57"/>
        <v>0</v>
      </c>
    </row>
    <row r="1226" spans="1:6" s="11" customFormat="1" ht="13.2" customHeight="1">
      <c r="A1226" s="114" t="s">
        <v>733</v>
      </c>
      <c r="B1226" s="118">
        <v>0</v>
      </c>
      <c r="C1226" s="173"/>
      <c r="D1226" s="108">
        <f t="shared" si="58"/>
        <v>0</v>
      </c>
      <c r="E1226" s="109" t="str">
        <f t="shared" si="59"/>
        <v/>
      </c>
      <c r="F1226" s="116">
        <f t="shared" si="57"/>
        <v>0</v>
      </c>
    </row>
    <row r="1227" spans="1:6" s="11" customFormat="1" ht="13.2" customHeight="1">
      <c r="A1227" s="114" t="s">
        <v>1099</v>
      </c>
      <c r="B1227" s="117">
        <f>SUM(B1228,B1229,B1230)</f>
        <v>27</v>
      </c>
      <c r="C1227" s="172">
        <f>SUM(C1228,C1229,C1230)</f>
        <v>0</v>
      </c>
      <c r="D1227" s="108">
        <f t="shared" si="58"/>
        <v>-27</v>
      </c>
      <c r="E1227" s="109">
        <f t="shared" si="59"/>
        <v>-100</v>
      </c>
      <c r="F1227" s="116">
        <f t="shared" si="57"/>
        <v>27</v>
      </c>
    </row>
    <row r="1228" spans="1:6" s="11" customFormat="1" ht="13.2" customHeight="1">
      <c r="A1228" s="114" t="s">
        <v>1100</v>
      </c>
      <c r="B1228" s="118">
        <v>0</v>
      </c>
      <c r="C1228" s="173"/>
      <c r="D1228" s="108">
        <f t="shared" si="58"/>
        <v>0</v>
      </c>
      <c r="E1228" s="109" t="str">
        <f t="shared" si="59"/>
        <v/>
      </c>
      <c r="F1228" s="116">
        <f t="shared" si="57"/>
        <v>0</v>
      </c>
    </row>
    <row r="1229" spans="1:6" s="11" customFormat="1" ht="13.2" customHeight="1">
      <c r="A1229" s="114" t="s">
        <v>1101</v>
      </c>
      <c r="B1229" s="118">
        <v>0</v>
      </c>
      <c r="C1229" s="173"/>
      <c r="D1229" s="108">
        <f t="shared" si="58"/>
        <v>0</v>
      </c>
      <c r="E1229" s="109" t="str">
        <f t="shared" si="59"/>
        <v/>
      </c>
      <c r="F1229" s="116">
        <f t="shared" si="57"/>
        <v>0</v>
      </c>
    </row>
    <row r="1230" spans="1:6" s="11" customFormat="1" ht="13.2" customHeight="1">
      <c r="A1230" s="114" t="s">
        <v>1102</v>
      </c>
      <c r="B1230" s="118">
        <v>27</v>
      </c>
      <c r="C1230" s="173"/>
      <c r="D1230" s="108">
        <f t="shared" si="58"/>
        <v>-27</v>
      </c>
      <c r="E1230" s="109">
        <f t="shared" si="59"/>
        <v>-100</v>
      </c>
      <c r="F1230" s="116">
        <f t="shared" si="57"/>
        <v>27</v>
      </c>
    </row>
    <row r="1231" spans="1:6" s="11" customFormat="1" ht="13.2" customHeight="1">
      <c r="A1231" s="114" t="s">
        <v>1103</v>
      </c>
      <c r="B1231" s="117">
        <f>SUM(B1232,B1233,B1234)</f>
        <v>7</v>
      </c>
      <c r="C1231" s="172">
        <f>SUM(C1232,C1233,C1234)</f>
        <v>0</v>
      </c>
      <c r="D1231" s="108">
        <f t="shared" si="58"/>
        <v>-7</v>
      </c>
      <c r="E1231" s="109">
        <f t="shared" si="59"/>
        <v>-100</v>
      </c>
      <c r="F1231" s="116">
        <f t="shared" si="57"/>
        <v>7</v>
      </c>
    </row>
    <row r="1232" spans="1:6" s="11" customFormat="1" ht="13.2" customHeight="1">
      <c r="A1232" s="114" t="s">
        <v>1104</v>
      </c>
      <c r="B1232" s="118">
        <v>7</v>
      </c>
      <c r="C1232" s="173">
        <v>0</v>
      </c>
      <c r="D1232" s="108">
        <f t="shared" si="58"/>
        <v>-7</v>
      </c>
      <c r="E1232" s="109">
        <f t="shared" si="59"/>
        <v>-100</v>
      </c>
      <c r="F1232" s="116">
        <f t="shared" si="57"/>
        <v>7</v>
      </c>
    </row>
    <row r="1233" spans="1:6" s="11" customFormat="1" ht="13.2" customHeight="1">
      <c r="A1233" s="114" t="s">
        <v>437</v>
      </c>
      <c r="B1233" s="118">
        <v>0</v>
      </c>
      <c r="C1233" s="173"/>
      <c r="D1233" s="108">
        <f t="shared" si="58"/>
        <v>0</v>
      </c>
      <c r="E1233" s="109" t="str">
        <f t="shared" si="59"/>
        <v/>
      </c>
      <c r="F1233" s="116">
        <f t="shared" si="57"/>
        <v>0</v>
      </c>
    </row>
    <row r="1234" spans="1:6" s="11" customFormat="1" ht="13.2" customHeight="1">
      <c r="A1234" s="114" t="s">
        <v>1105</v>
      </c>
      <c r="B1234" s="118">
        <v>0</v>
      </c>
      <c r="C1234" s="173"/>
      <c r="D1234" s="108">
        <f t="shared" si="58"/>
        <v>0</v>
      </c>
      <c r="E1234" s="109" t="str">
        <f t="shared" si="59"/>
        <v/>
      </c>
      <c r="F1234" s="116">
        <f t="shared" si="57"/>
        <v>0</v>
      </c>
    </row>
    <row r="1235" spans="1:6" s="11" customFormat="1" ht="13.2" customHeight="1">
      <c r="A1235" s="114" t="s">
        <v>1106</v>
      </c>
      <c r="B1235" s="117">
        <v>53</v>
      </c>
      <c r="C1235" s="172"/>
      <c r="D1235" s="108">
        <f t="shared" si="58"/>
        <v>-53</v>
      </c>
      <c r="E1235" s="109">
        <f t="shared" si="59"/>
        <v>-100</v>
      </c>
      <c r="F1235" s="116">
        <f t="shared" si="57"/>
        <v>53</v>
      </c>
    </row>
    <row r="1236" spans="1:6" s="11" customFormat="1" ht="13.2" customHeight="1">
      <c r="A1236" s="114" t="s">
        <v>1107</v>
      </c>
      <c r="B1236" s="117"/>
      <c r="C1236" s="172">
        <v>400</v>
      </c>
      <c r="D1236" s="108">
        <f t="shared" si="58"/>
        <v>400</v>
      </c>
      <c r="E1236" s="109" t="str">
        <f t="shared" si="59"/>
        <v/>
      </c>
      <c r="F1236" s="116">
        <f t="shared" si="57"/>
        <v>400</v>
      </c>
    </row>
    <row r="1237" spans="1:6" s="11" customFormat="1" ht="13.2" customHeight="1">
      <c r="A1237" s="114" t="s">
        <v>1108</v>
      </c>
      <c r="B1237" s="117">
        <f>SUM(B1238,B1239)</f>
        <v>30</v>
      </c>
      <c r="C1237" s="172">
        <f>SUM(C1238,C1239)</f>
        <v>0</v>
      </c>
      <c r="D1237" s="108">
        <f t="shared" si="58"/>
        <v>-30</v>
      </c>
      <c r="E1237" s="109">
        <f t="shared" si="59"/>
        <v>-100</v>
      </c>
      <c r="F1237" s="116">
        <f t="shared" si="57"/>
        <v>30</v>
      </c>
    </row>
    <row r="1238" spans="1:6" s="11" customFormat="1" ht="13.2" customHeight="1">
      <c r="A1238" s="114" t="s">
        <v>1109</v>
      </c>
      <c r="B1238" s="117"/>
      <c r="C1238" s="172"/>
      <c r="D1238" s="108">
        <f t="shared" si="58"/>
        <v>0</v>
      </c>
      <c r="E1238" s="109" t="str">
        <f t="shared" si="59"/>
        <v/>
      </c>
      <c r="F1238" s="116">
        <f t="shared" si="57"/>
        <v>0</v>
      </c>
    </row>
    <row r="1239" spans="1:6" s="11" customFormat="1" ht="13.2" customHeight="1">
      <c r="A1239" s="114" t="s">
        <v>716</v>
      </c>
      <c r="B1239" s="117">
        <v>30</v>
      </c>
      <c r="C1239" s="172"/>
      <c r="D1239" s="108">
        <f t="shared" si="58"/>
        <v>-30</v>
      </c>
      <c r="E1239" s="109">
        <f t="shared" si="59"/>
        <v>-100</v>
      </c>
      <c r="F1239" s="116">
        <f t="shared" si="57"/>
        <v>30</v>
      </c>
    </row>
    <row r="1240" spans="1:6" s="11" customFormat="1" ht="13.2" customHeight="1">
      <c r="A1240" s="114" t="s">
        <v>1110</v>
      </c>
      <c r="B1240" s="117">
        <f>SUM(B1241)</f>
        <v>1796</v>
      </c>
      <c r="C1240" s="172">
        <f>SUM(C1241)</f>
        <v>1671</v>
      </c>
      <c r="D1240" s="108">
        <f t="shared" si="58"/>
        <v>-125</v>
      </c>
      <c r="E1240" s="109">
        <f t="shared" si="59"/>
        <v>-6.9599109131403116</v>
      </c>
      <c r="F1240" s="116" t="e">
        <f>B1240+#REF!</f>
        <v>#REF!</v>
      </c>
    </row>
    <row r="1241" spans="1:6" s="11" customFormat="1" ht="13.2" customHeight="1">
      <c r="A1241" s="114" t="s">
        <v>777</v>
      </c>
      <c r="B1241" s="117">
        <f>SUM(B1242,B1243,B1244,B1245)</f>
        <v>1796</v>
      </c>
      <c r="C1241" s="172">
        <f>SUM(C1242,C1243,C1244,C1245)</f>
        <v>1671</v>
      </c>
      <c r="D1241" s="108">
        <f t="shared" si="58"/>
        <v>-125</v>
      </c>
      <c r="E1241" s="109">
        <f t="shared" si="59"/>
        <v>-6.9599109131403116</v>
      </c>
      <c r="F1241" s="116" t="e">
        <f>B1241+#REF!</f>
        <v>#REF!</v>
      </c>
    </row>
    <row r="1242" spans="1:6" s="11" customFormat="1" ht="13.2" customHeight="1">
      <c r="A1242" s="114" t="s">
        <v>778</v>
      </c>
      <c r="B1242" s="118">
        <v>1796</v>
      </c>
      <c r="C1242" s="173">
        <v>1671</v>
      </c>
      <c r="D1242" s="108">
        <f t="shared" si="58"/>
        <v>-125</v>
      </c>
      <c r="E1242" s="109">
        <f t="shared" si="59"/>
        <v>-6.9599109131403116</v>
      </c>
      <c r="F1242" s="116">
        <f t="shared" ref="F1242:F1249" si="60">B1242+C1240</f>
        <v>3467</v>
      </c>
    </row>
    <row r="1243" spans="1:6" s="11" customFormat="1" ht="13.2" customHeight="1">
      <c r="A1243" s="114" t="s">
        <v>779</v>
      </c>
      <c r="B1243" s="118">
        <v>0</v>
      </c>
      <c r="C1243" s="173">
        <v>0</v>
      </c>
      <c r="D1243" s="108">
        <f t="shared" si="58"/>
        <v>0</v>
      </c>
      <c r="E1243" s="109" t="str">
        <f t="shared" si="59"/>
        <v/>
      </c>
      <c r="F1243" s="116">
        <f t="shared" si="60"/>
        <v>1671</v>
      </c>
    </row>
    <row r="1244" spans="1:6" s="11" customFormat="1" ht="13.2" customHeight="1">
      <c r="A1244" s="114" t="s">
        <v>780</v>
      </c>
      <c r="B1244" s="118">
        <v>0</v>
      </c>
      <c r="C1244" s="173">
        <v>0</v>
      </c>
      <c r="D1244" s="108">
        <f t="shared" si="58"/>
        <v>0</v>
      </c>
      <c r="E1244" s="109" t="str">
        <f t="shared" si="59"/>
        <v/>
      </c>
      <c r="F1244" s="116">
        <f t="shared" si="60"/>
        <v>1671</v>
      </c>
    </row>
    <row r="1245" spans="1:6" s="11" customFormat="1" ht="13.2" customHeight="1">
      <c r="A1245" s="114" t="s">
        <v>781</v>
      </c>
      <c r="B1245" s="118">
        <v>0</v>
      </c>
      <c r="C1245" s="173">
        <v>0</v>
      </c>
      <c r="D1245" s="108">
        <f t="shared" si="58"/>
        <v>0</v>
      </c>
      <c r="E1245" s="109" t="str">
        <f t="shared" si="59"/>
        <v/>
      </c>
      <c r="F1245" s="116">
        <f t="shared" si="60"/>
        <v>0</v>
      </c>
    </row>
    <row r="1246" spans="1:6" s="11" customFormat="1" ht="13.2" customHeight="1">
      <c r="A1246" s="114" t="s">
        <v>1111</v>
      </c>
      <c r="B1246" s="117">
        <f>SUM(B1247)</f>
        <v>4</v>
      </c>
      <c r="C1246" s="172">
        <f>SUM(C1247)</f>
        <v>5</v>
      </c>
      <c r="D1246" s="108">
        <f t="shared" si="58"/>
        <v>1</v>
      </c>
      <c r="E1246" s="109">
        <f t="shared" si="59"/>
        <v>25</v>
      </c>
      <c r="F1246" s="116">
        <f t="shared" si="60"/>
        <v>4</v>
      </c>
    </row>
    <row r="1247" spans="1:6" s="11" customFormat="1" ht="13.2" customHeight="1">
      <c r="A1247" s="114" t="s">
        <v>782</v>
      </c>
      <c r="B1247" s="118">
        <v>4</v>
      </c>
      <c r="C1247" s="173">
        <v>5</v>
      </c>
      <c r="D1247" s="108">
        <f t="shared" si="58"/>
        <v>1</v>
      </c>
      <c r="E1247" s="109">
        <f t="shared" si="59"/>
        <v>25</v>
      </c>
      <c r="F1247" s="116">
        <f t="shared" si="60"/>
        <v>4</v>
      </c>
    </row>
    <row r="1248" spans="1:6" s="11" customFormat="1" ht="13.2" customHeight="1">
      <c r="A1248" s="119"/>
      <c r="B1248" s="118"/>
      <c r="C1248" s="173">
        <v>0</v>
      </c>
      <c r="D1248" s="108">
        <f t="shared" si="58"/>
        <v>0</v>
      </c>
      <c r="E1248" s="109" t="str">
        <f t="shared" si="59"/>
        <v/>
      </c>
      <c r="F1248" s="116">
        <f t="shared" si="60"/>
        <v>5</v>
      </c>
    </row>
    <row r="1249" spans="1:6" s="11" customFormat="1" ht="13.2" customHeight="1">
      <c r="A1249" s="119"/>
      <c r="B1249" s="118"/>
      <c r="C1249" s="173">
        <v>0</v>
      </c>
      <c r="D1249" s="108">
        <f t="shared" si="58"/>
        <v>0</v>
      </c>
      <c r="E1249" s="109" t="str">
        <f t="shared" si="59"/>
        <v/>
      </c>
      <c r="F1249" s="116">
        <f t="shared" si="60"/>
        <v>5</v>
      </c>
    </row>
  </sheetData>
  <autoFilter ref="A4:N1376" xr:uid="{00000000-0009-0000-0000-000004000000}"/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39370078740157483" bottom="0.47244094488188981" header="0.51181102362204722" footer="7.874015748031496E-2"/>
  <pageSetup paperSize="9" scale="68" firstPageNumber="3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D57"/>
  <sheetViews>
    <sheetView view="pageBreakPreview" workbookViewId="0">
      <selection activeCell="D8" sqref="D8"/>
    </sheetView>
  </sheetViews>
  <sheetFormatPr defaultColWidth="9" defaultRowHeight="24.75" customHeight="1"/>
  <cols>
    <col min="1" max="1" width="46.8984375" style="1" customWidth="1"/>
    <col min="2" max="2" width="12.3984375" style="1" customWidth="1"/>
    <col min="3" max="3" width="45" style="1" customWidth="1"/>
    <col min="4" max="4" width="12" style="1" customWidth="1"/>
    <col min="5" max="5" width="0" style="1" hidden="1" customWidth="1"/>
    <col min="6" max="16384" width="9" style="1"/>
  </cols>
  <sheetData>
    <row r="1" spans="1:4" s="19" customFormat="1" ht="36.75" customHeight="1">
      <c r="A1" s="180" t="s">
        <v>1276</v>
      </c>
      <c r="B1" s="180"/>
      <c r="C1" s="180"/>
      <c r="D1" s="180"/>
    </row>
    <row r="2" spans="1:4" s="22" customFormat="1" ht="19.5" customHeight="1">
      <c r="A2" s="20"/>
      <c r="B2" s="21"/>
      <c r="D2" s="90" t="s">
        <v>72</v>
      </c>
    </row>
    <row r="3" spans="1:4" s="19" customFormat="1" ht="22.5" customHeight="1">
      <c r="A3" s="23" t="s">
        <v>792</v>
      </c>
      <c r="B3" s="23" t="s">
        <v>793</v>
      </c>
      <c r="C3" s="23" t="s">
        <v>792</v>
      </c>
      <c r="D3" s="23" t="s">
        <v>793</v>
      </c>
    </row>
    <row r="4" spans="1:4" s="22" customFormat="1" ht="22.5" customHeight="1">
      <c r="A4" s="30" t="s">
        <v>17</v>
      </c>
      <c r="B4" s="14">
        <f>本级收预!C5</f>
        <v>17200</v>
      </c>
      <c r="C4" s="30" t="s">
        <v>18</v>
      </c>
      <c r="D4" s="14">
        <f>本级支预!C5</f>
        <v>63079</v>
      </c>
    </row>
    <row r="5" spans="1:4" s="22" customFormat="1" ht="22.5" customHeight="1">
      <c r="A5" s="30" t="s">
        <v>81</v>
      </c>
      <c r="B5" s="14">
        <f>SUM(B6:B8)</f>
        <v>34460</v>
      </c>
      <c r="C5" s="30" t="s">
        <v>92</v>
      </c>
      <c r="D5" s="14">
        <f>SUM(D6:D7)</f>
        <v>3757</v>
      </c>
    </row>
    <row r="6" spans="1:4" s="22" customFormat="1" ht="22.5" customHeight="1">
      <c r="A6" s="30" t="s">
        <v>795</v>
      </c>
      <c r="B6" s="14">
        <v>4915</v>
      </c>
      <c r="C6" s="30" t="s">
        <v>796</v>
      </c>
      <c r="D6" s="14">
        <v>6078</v>
      </c>
    </row>
    <row r="7" spans="1:4" s="22" customFormat="1" ht="22.5" customHeight="1">
      <c r="A7" s="30" t="s">
        <v>797</v>
      </c>
      <c r="B7" s="14">
        <v>29545</v>
      </c>
      <c r="C7" s="30" t="s">
        <v>798</v>
      </c>
      <c r="D7" s="14">
        <v>-2321</v>
      </c>
    </row>
    <row r="8" spans="1:4" s="22" customFormat="1" ht="22.5" customHeight="1">
      <c r="A8" s="36" t="s">
        <v>799</v>
      </c>
      <c r="B8" s="37"/>
      <c r="C8" s="63" t="s">
        <v>337</v>
      </c>
      <c r="D8" s="14"/>
    </row>
    <row r="9" spans="1:4" s="22" customFormat="1" ht="22.5" customHeight="1">
      <c r="A9" s="36" t="s">
        <v>123</v>
      </c>
      <c r="B9" s="64"/>
      <c r="C9" s="30" t="s">
        <v>19</v>
      </c>
      <c r="D9" s="30"/>
    </row>
    <row r="10" spans="1:4" s="22" customFormat="1" ht="22.5" customHeight="1">
      <c r="A10" s="36" t="s">
        <v>125</v>
      </c>
      <c r="B10" s="14"/>
      <c r="C10" s="30"/>
      <c r="D10" s="30"/>
    </row>
    <row r="11" spans="1:4" s="22" customFormat="1" ht="22.5" customHeight="1">
      <c r="A11" s="30" t="s">
        <v>335</v>
      </c>
      <c r="B11" s="14"/>
      <c r="C11" s="30"/>
      <c r="D11" s="30"/>
    </row>
    <row r="12" spans="1:4" s="22" customFormat="1" ht="22.5" customHeight="1">
      <c r="A12" s="63" t="s">
        <v>336</v>
      </c>
      <c r="B12" s="30">
        <v>15176</v>
      </c>
      <c r="C12" s="36"/>
      <c r="D12" s="38"/>
    </row>
    <row r="13" spans="1:4" s="22" customFormat="1" ht="22.5" customHeight="1">
      <c r="A13" s="30"/>
      <c r="B13" s="39"/>
      <c r="C13" s="30"/>
      <c r="D13" s="14"/>
    </row>
    <row r="14" spans="1:4" s="22" customFormat="1" ht="22.5" customHeight="1">
      <c r="A14" s="40" t="s">
        <v>788</v>
      </c>
      <c r="B14" s="37">
        <f>SUM(B4,B5,B9,B10,B11,B12)</f>
        <v>66836</v>
      </c>
      <c r="C14" s="40" t="s">
        <v>789</v>
      </c>
      <c r="D14" s="37">
        <f>SUM(D4,D5,D8,D9)</f>
        <v>66836</v>
      </c>
    </row>
    <row r="15" spans="1:4" s="22" customFormat="1" ht="29.25" customHeight="1">
      <c r="A15" s="19"/>
      <c r="B15" s="19"/>
      <c r="C15" s="19"/>
      <c r="D15" s="19"/>
    </row>
    <row r="16" spans="1:4" s="22" customFormat="1" ht="27.75" customHeight="1">
      <c r="A16" s="19"/>
      <c r="B16" s="19"/>
      <c r="C16" s="19"/>
      <c r="D16" s="19"/>
    </row>
    <row r="17" spans="1:4" s="22" customFormat="1" ht="18.75" customHeight="1">
      <c r="A17" s="19"/>
      <c r="B17" s="19"/>
      <c r="C17" s="19"/>
      <c r="D17" s="19"/>
    </row>
    <row r="18" spans="1:4" s="22" customFormat="1" ht="16.5" customHeight="1">
      <c r="A18" s="19"/>
      <c r="B18" s="19"/>
      <c r="C18" s="19"/>
      <c r="D18" s="19"/>
    </row>
    <row r="19" spans="1:4" s="19" customFormat="1" ht="16.5" customHeight="1"/>
    <row r="20" spans="1:4" s="19" customFormat="1" ht="16.5" customHeight="1"/>
    <row r="21" spans="1:4" s="19" customFormat="1" ht="24" customHeight="1"/>
    <row r="22" spans="1:4" s="19" customFormat="1" ht="24" customHeight="1"/>
    <row r="23" spans="1:4" s="19" customFormat="1" ht="24" customHeight="1"/>
    <row r="24" spans="1:4" s="19" customFormat="1" ht="24" customHeight="1"/>
    <row r="25" spans="1:4" s="19" customFormat="1" ht="24" customHeight="1"/>
    <row r="26" spans="1:4" s="19" customFormat="1" ht="24.75" customHeight="1"/>
    <row r="27" spans="1:4" s="19" customFormat="1" ht="24.75" customHeight="1"/>
    <row r="28" spans="1:4" s="19" customFormat="1" ht="24.75" customHeight="1"/>
    <row r="29" spans="1:4" s="19" customFormat="1" ht="24.75" customHeight="1"/>
    <row r="30" spans="1:4" s="19" customFormat="1" ht="24.75" customHeight="1"/>
    <row r="31" spans="1:4" s="19" customFormat="1" ht="24.75" customHeight="1"/>
    <row r="32" spans="1:4" s="19" customFormat="1" ht="24.75" customHeight="1"/>
    <row r="33" s="19" customFormat="1" ht="24.75" customHeight="1"/>
    <row r="34" s="19" customFormat="1" ht="24.75" customHeight="1"/>
    <row r="35" s="19" customFormat="1" ht="24.75" customHeight="1"/>
    <row r="36" s="19" customFormat="1" ht="24.75" customHeight="1"/>
    <row r="37" s="19" customFormat="1" ht="24.75" customHeight="1"/>
    <row r="38" s="19" customFormat="1" ht="24.75" customHeight="1"/>
    <row r="39" s="19" customFormat="1" ht="24.75" customHeight="1"/>
    <row r="40" s="19" customFormat="1" ht="24.75" customHeight="1"/>
    <row r="41" s="19" customFormat="1" ht="24.75" customHeight="1"/>
    <row r="42" s="19" customFormat="1" ht="24.75" customHeight="1"/>
    <row r="43" s="19" customFormat="1" ht="24.75" customHeight="1"/>
    <row r="44" s="19" customFormat="1" ht="24.75" customHeight="1"/>
    <row r="45" s="19" customFormat="1" ht="24.75" customHeight="1"/>
    <row r="46" s="19" customFormat="1" ht="24.75" customHeight="1"/>
    <row r="47" s="19" customFormat="1" ht="24.75" customHeight="1"/>
    <row r="48" s="19" customFormat="1" ht="24.75" customHeight="1"/>
    <row r="49" s="19" customFormat="1" ht="24.75" customHeight="1"/>
    <row r="50" s="19" customFormat="1" ht="24.75" customHeight="1"/>
    <row r="51" s="19" customFormat="1" ht="24.75" customHeight="1"/>
    <row r="52" s="19" customFormat="1" ht="24.75" customHeight="1"/>
    <row r="53" s="19" customFormat="1" ht="24.75" customHeight="1"/>
    <row r="54" s="19" customFormat="1" ht="24.75" customHeight="1"/>
    <row r="55" s="19" customFormat="1" ht="24.75" customHeight="1"/>
    <row r="56" s="19" customFormat="1" ht="24.75" customHeight="1"/>
    <row r="57" s="19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27559055118110237"/>
  <pageSetup paperSize="9" firstPageNumber="4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D29"/>
  <sheetViews>
    <sheetView showZeros="0" view="pageBreakPreview" topLeftCell="A4" zoomScaleSheetLayoutView="100" workbookViewId="0">
      <selection activeCell="C13" sqref="C13"/>
    </sheetView>
  </sheetViews>
  <sheetFormatPr defaultColWidth="9" defaultRowHeight="15.6"/>
  <cols>
    <col min="1" max="1" width="40.8984375" style="170" customWidth="1"/>
    <col min="2" max="2" width="17.69921875" style="170" customWidth="1"/>
    <col min="3" max="3" width="40.8984375" style="169" customWidth="1"/>
    <col min="4" max="4" width="17.69921875" style="169" customWidth="1"/>
    <col min="5" max="16384" width="9" style="169"/>
  </cols>
  <sheetData>
    <row r="1" spans="1:4" s="2" customFormat="1" ht="32.25" customHeight="1">
      <c r="A1" s="180" t="s">
        <v>1277</v>
      </c>
      <c r="B1" s="180"/>
      <c r="C1" s="180"/>
      <c r="D1" s="180"/>
    </row>
    <row r="2" spans="1:4" s="2" customFormat="1" ht="16.5" customHeight="1">
      <c r="A2" s="189" t="s">
        <v>72</v>
      </c>
      <c r="B2" s="189"/>
      <c r="C2" s="189"/>
      <c r="D2" s="189"/>
    </row>
    <row r="3" spans="1:4" s="24" customFormat="1" ht="18.899999999999999" customHeight="1">
      <c r="A3" s="166" t="s">
        <v>803</v>
      </c>
      <c r="B3" s="15" t="s">
        <v>1267</v>
      </c>
      <c r="C3" s="166" t="s">
        <v>803</v>
      </c>
      <c r="D3" s="15" t="s">
        <v>1267</v>
      </c>
    </row>
    <row r="4" spans="1:4" ht="18.899999999999999" customHeight="1">
      <c r="A4" s="168" t="s">
        <v>804</v>
      </c>
      <c r="B4" s="88">
        <f>SUM(B5,B16,D4)</f>
        <v>27176</v>
      </c>
      <c r="C4" s="167" t="s">
        <v>808</v>
      </c>
      <c r="D4" s="88">
        <f>SUM(D5:D13)</f>
        <v>248</v>
      </c>
    </row>
    <row r="5" spans="1:4" ht="18.899999999999999" customHeight="1">
      <c r="A5" s="167" t="s">
        <v>805</v>
      </c>
      <c r="B5" s="88">
        <f>SUM(B6:B15)</f>
        <v>24981</v>
      </c>
      <c r="C5" s="8" t="s">
        <v>8</v>
      </c>
      <c r="D5" s="89">
        <v>20</v>
      </c>
    </row>
    <row r="6" spans="1:4" ht="18.899999999999999" customHeight="1">
      <c r="A6" s="8" t="s">
        <v>0</v>
      </c>
      <c r="B6" s="89">
        <v>11576</v>
      </c>
      <c r="C6" s="8" t="s">
        <v>1317</v>
      </c>
      <c r="D6" s="89">
        <v>136</v>
      </c>
    </row>
    <row r="7" spans="1:4" ht="18.899999999999999" customHeight="1">
      <c r="A7" s="8" t="s">
        <v>1</v>
      </c>
      <c r="B7" s="89">
        <v>1903</v>
      </c>
      <c r="C7" s="8" t="s">
        <v>9</v>
      </c>
      <c r="D7" s="89">
        <v>29</v>
      </c>
    </row>
    <row r="8" spans="1:4" ht="18.899999999999999" customHeight="1">
      <c r="A8" s="8" t="s">
        <v>1303</v>
      </c>
      <c r="B8" s="89">
        <v>998</v>
      </c>
      <c r="C8" s="8" t="s">
        <v>10</v>
      </c>
      <c r="D8" s="89">
        <v>40</v>
      </c>
    </row>
    <row r="9" spans="1:4" ht="18.899999999999999" customHeight="1">
      <c r="A9" s="8" t="s">
        <v>1304</v>
      </c>
      <c r="B9" s="89">
        <v>3807</v>
      </c>
      <c r="C9" s="8" t="s">
        <v>11</v>
      </c>
      <c r="D9" s="89"/>
    </row>
    <row r="10" spans="1:4" ht="18.899999999999999" customHeight="1">
      <c r="A10" s="8" t="s">
        <v>1305</v>
      </c>
      <c r="B10" s="89">
        <v>2840</v>
      </c>
      <c r="C10" s="8" t="s">
        <v>12</v>
      </c>
      <c r="D10" s="89"/>
    </row>
    <row r="11" spans="1:4" ht="18.899999999999999" customHeight="1">
      <c r="A11" s="8" t="s">
        <v>1306</v>
      </c>
      <c r="B11" s="89">
        <v>77</v>
      </c>
      <c r="C11" s="8" t="s">
        <v>13</v>
      </c>
      <c r="D11" s="89"/>
    </row>
    <row r="12" spans="1:4" ht="18.899999999999999" customHeight="1">
      <c r="A12" s="8" t="s">
        <v>1307</v>
      </c>
      <c r="B12" s="89">
        <v>1208</v>
      </c>
      <c r="C12" s="8" t="s">
        <v>14</v>
      </c>
      <c r="D12" s="89">
        <v>9</v>
      </c>
    </row>
    <row r="13" spans="1:4" ht="18.899999999999999" customHeight="1">
      <c r="A13" s="8" t="s">
        <v>1308</v>
      </c>
      <c r="B13" s="89">
        <v>174</v>
      </c>
      <c r="C13" s="8" t="s">
        <v>15</v>
      </c>
      <c r="D13" s="89">
        <v>14</v>
      </c>
    </row>
    <row r="14" spans="1:4" ht="18.899999999999999" customHeight="1">
      <c r="A14" s="8" t="s">
        <v>806</v>
      </c>
      <c r="B14" s="89">
        <v>2083</v>
      </c>
      <c r="C14" s="8"/>
      <c r="D14" s="89"/>
    </row>
    <row r="15" spans="1:4" ht="18.899999999999999" customHeight="1">
      <c r="A15" s="8" t="s">
        <v>2</v>
      </c>
      <c r="B15" s="89">
        <v>315</v>
      </c>
      <c r="C15" s="8"/>
      <c r="D15" s="89"/>
    </row>
    <row r="16" spans="1:4" ht="18.899999999999999" customHeight="1">
      <c r="A16" s="167" t="s">
        <v>807</v>
      </c>
      <c r="B16" s="88">
        <f>SUM(B17:B29)</f>
        <v>1947</v>
      </c>
      <c r="C16" s="8"/>
      <c r="D16" s="89"/>
    </row>
    <row r="17" spans="1:4" ht="18.899999999999999" customHeight="1">
      <c r="A17" s="8" t="s">
        <v>3</v>
      </c>
      <c r="B17" s="89">
        <v>141</v>
      </c>
      <c r="C17" s="167"/>
      <c r="D17" s="88"/>
    </row>
    <row r="18" spans="1:4" ht="18.899999999999999" customHeight="1">
      <c r="A18" s="8" t="s">
        <v>4</v>
      </c>
      <c r="B18" s="89">
        <v>2</v>
      </c>
      <c r="C18" s="8"/>
      <c r="D18" s="89"/>
    </row>
    <row r="19" spans="1:4" ht="18.899999999999999" customHeight="1">
      <c r="A19" s="8" t="s">
        <v>1310</v>
      </c>
      <c r="B19" s="89">
        <v>8</v>
      </c>
      <c r="C19" s="8"/>
      <c r="D19" s="89"/>
    </row>
    <row r="20" spans="1:4" ht="18.899999999999999" customHeight="1">
      <c r="A20" s="8" t="s">
        <v>1309</v>
      </c>
      <c r="B20" s="89">
        <v>24</v>
      </c>
      <c r="C20" s="8"/>
      <c r="D20" s="89"/>
    </row>
    <row r="21" spans="1:4" ht="18.899999999999999" customHeight="1">
      <c r="A21" s="8" t="s">
        <v>1311</v>
      </c>
      <c r="B21" s="89">
        <v>10</v>
      </c>
      <c r="C21" s="8"/>
      <c r="D21" s="89"/>
    </row>
    <row r="22" spans="1:4" ht="18.899999999999999" customHeight="1">
      <c r="A22" s="8" t="s">
        <v>5</v>
      </c>
      <c r="B22" s="89">
        <v>411</v>
      </c>
      <c r="C22" s="8"/>
      <c r="D22" s="89"/>
    </row>
    <row r="23" spans="1:4" ht="18.899999999999999" customHeight="1">
      <c r="A23" s="8" t="s">
        <v>6</v>
      </c>
      <c r="B23" s="89">
        <v>23</v>
      </c>
      <c r="C23" s="8"/>
      <c r="D23" s="89"/>
    </row>
    <row r="24" spans="1:4" ht="18.899999999999999" customHeight="1">
      <c r="A24" s="8" t="s">
        <v>1312</v>
      </c>
      <c r="B24" s="89">
        <v>726</v>
      </c>
      <c r="C24" s="8"/>
      <c r="D24" s="89"/>
    </row>
    <row r="25" spans="1:4" ht="18.899999999999999" customHeight="1">
      <c r="A25" s="8" t="s">
        <v>1313</v>
      </c>
      <c r="B25" s="89">
        <v>26</v>
      </c>
      <c r="C25" s="8"/>
      <c r="D25" s="89"/>
    </row>
    <row r="26" spans="1:4" ht="18.899999999999999" customHeight="1">
      <c r="A26" s="8" t="s">
        <v>1314</v>
      </c>
      <c r="B26" s="89">
        <v>1</v>
      </c>
      <c r="C26" s="8"/>
      <c r="D26" s="89"/>
    </row>
    <row r="27" spans="1:4" ht="18.899999999999999" customHeight="1">
      <c r="A27" s="8" t="s">
        <v>1315</v>
      </c>
      <c r="B27" s="89">
        <v>131</v>
      </c>
      <c r="C27" s="8"/>
      <c r="D27" s="89"/>
    </row>
    <row r="28" spans="1:4" ht="18.899999999999999" customHeight="1">
      <c r="A28" s="8" t="s">
        <v>1316</v>
      </c>
      <c r="B28" s="89">
        <v>444</v>
      </c>
      <c r="C28" s="8"/>
      <c r="D28" s="89"/>
    </row>
    <row r="29" spans="1:4" ht="18.899999999999999" customHeight="1">
      <c r="A29" s="8" t="s">
        <v>7</v>
      </c>
      <c r="B29" s="89"/>
      <c r="C29" s="8"/>
      <c r="D29" s="89"/>
    </row>
  </sheetData>
  <mergeCells count="2">
    <mergeCell ref="A1:D1"/>
    <mergeCell ref="A2:D2"/>
  </mergeCells>
  <phoneticPr fontId="2" type="noConversion"/>
  <printOptions horizontalCentered="1"/>
  <pageMargins left="0.27559055118110237" right="0.19685039370078741" top="0.23622047244094491" bottom="0.19685039370078741" header="0.19685039370078741" footer="0.15748031496062992"/>
  <pageSetup paperSize="9" firstPageNumber="41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I54"/>
  <sheetViews>
    <sheetView showZeros="0" view="pageBreakPreview" workbookViewId="0">
      <pane xSplit="2" ySplit="3" topLeftCell="C4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B15" sqref="B15"/>
    </sheetView>
  </sheetViews>
  <sheetFormatPr defaultColWidth="8.69921875" defaultRowHeight="15.6"/>
  <cols>
    <col min="1" max="1" width="47.8984375" style="1" bestFit="1" customWidth="1"/>
    <col min="2" max="7" width="10.3984375" style="1" customWidth="1"/>
    <col min="257" max="257" width="47.8984375" bestFit="1" customWidth="1"/>
    <col min="258" max="263" width="10.3984375" customWidth="1"/>
    <col min="513" max="513" width="47.8984375" bestFit="1" customWidth="1"/>
    <col min="514" max="519" width="10.3984375" customWidth="1"/>
    <col min="769" max="769" width="47.8984375" bestFit="1" customWidth="1"/>
    <col min="770" max="775" width="10.3984375" customWidth="1"/>
    <col min="1025" max="1025" width="47.8984375" bestFit="1" customWidth="1"/>
    <col min="1026" max="1031" width="10.3984375" customWidth="1"/>
    <col min="1281" max="1281" width="47.8984375" bestFit="1" customWidth="1"/>
    <col min="1282" max="1287" width="10.3984375" customWidth="1"/>
    <col min="1537" max="1537" width="47.8984375" bestFit="1" customWidth="1"/>
    <col min="1538" max="1543" width="10.3984375" customWidth="1"/>
    <col min="1793" max="1793" width="47.8984375" bestFit="1" customWidth="1"/>
    <col min="1794" max="1799" width="10.3984375" customWidth="1"/>
    <col min="2049" max="2049" width="47.8984375" bestFit="1" customWidth="1"/>
    <col min="2050" max="2055" width="10.3984375" customWidth="1"/>
    <col min="2305" max="2305" width="47.8984375" bestFit="1" customWidth="1"/>
    <col min="2306" max="2311" width="10.3984375" customWidth="1"/>
    <col min="2561" max="2561" width="47.8984375" bestFit="1" customWidth="1"/>
    <col min="2562" max="2567" width="10.3984375" customWidth="1"/>
    <col min="2817" max="2817" width="47.8984375" bestFit="1" customWidth="1"/>
    <col min="2818" max="2823" width="10.3984375" customWidth="1"/>
    <col min="3073" max="3073" width="47.8984375" bestFit="1" customWidth="1"/>
    <col min="3074" max="3079" width="10.3984375" customWidth="1"/>
    <col min="3329" max="3329" width="47.8984375" bestFit="1" customWidth="1"/>
    <col min="3330" max="3335" width="10.3984375" customWidth="1"/>
    <col min="3585" max="3585" width="47.8984375" bestFit="1" customWidth="1"/>
    <col min="3586" max="3591" width="10.3984375" customWidth="1"/>
    <col min="3841" max="3841" width="47.8984375" bestFit="1" customWidth="1"/>
    <col min="3842" max="3847" width="10.3984375" customWidth="1"/>
    <col min="4097" max="4097" width="47.8984375" bestFit="1" customWidth="1"/>
    <col min="4098" max="4103" width="10.3984375" customWidth="1"/>
    <col min="4353" max="4353" width="47.8984375" bestFit="1" customWidth="1"/>
    <col min="4354" max="4359" width="10.3984375" customWidth="1"/>
    <col min="4609" max="4609" width="47.8984375" bestFit="1" customWidth="1"/>
    <col min="4610" max="4615" width="10.3984375" customWidth="1"/>
    <col min="4865" max="4865" width="47.8984375" bestFit="1" customWidth="1"/>
    <col min="4866" max="4871" width="10.3984375" customWidth="1"/>
    <col min="5121" max="5121" width="47.8984375" bestFit="1" customWidth="1"/>
    <col min="5122" max="5127" width="10.3984375" customWidth="1"/>
    <col min="5377" max="5377" width="47.8984375" bestFit="1" customWidth="1"/>
    <col min="5378" max="5383" width="10.3984375" customWidth="1"/>
    <col min="5633" max="5633" width="47.8984375" bestFit="1" customWidth="1"/>
    <col min="5634" max="5639" width="10.3984375" customWidth="1"/>
    <col min="5889" max="5889" width="47.8984375" bestFit="1" customWidth="1"/>
    <col min="5890" max="5895" width="10.3984375" customWidth="1"/>
    <col min="6145" max="6145" width="47.8984375" bestFit="1" customWidth="1"/>
    <col min="6146" max="6151" width="10.3984375" customWidth="1"/>
    <col min="6401" max="6401" width="47.8984375" bestFit="1" customWidth="1"/>
    <col min="6402" max="6407" width="10.3984375" customWidth="1"/>
    <col min="6657" max="6657" width="47.8984375" bestFit="1" customWidth="1"/>
    <col min="6658" max="6663" width="10.3984375" customWidth="1"/>
    <col min="6913" max="6913" width="47.8984375" bestFit="1" customWidth="1"/>
    <col min="6914" max="6919" width="10.3984375" customWidth="1"/>
    <col min="7169" max="7169" width="47.8984375" bestFit="1" customWidth="1"/>
    <col min="7170" max="7175" width="10.3984375" customWidth="1"/>
    <col min="7425" max="7425" width="47.8984375" bestFit="1" customWidth="1"/>
    <col min="7426" max="7431" width="10.3984375" customWidth="1"/>
    <col min="7681" max="7681" width="47.8984375" bestFit="1" customWidth="1"/>
    <col min="7682" max="7687" width="10.3984375" customWidth="1"/>
    <col min="7937" max="7937" width="47.8984375" bestFit="1" customWidth="1"/>
    <col min="7938" max="7943" width="10.3984375" customWidth="1"/>
    <col min="8193" max="8193" width="47.8984375" bestFit="1" customWidth="1"/>
    <col min="8194" max="8199" width="10.3984375" customWidth="1"/>
    <col min="8449" max="8449" width="47.8984375" bestFit="1" customWidth="1"/>
    <col min="8450" max="8455" width="10.3984375" customWidth="1"/>
    <col min="8705" max="8705" width="47.8984375" bestFit="1" customWidth="1"/>
    <col min="8706" max="8711" width="10.3984375" customWidth="1"/>
    <col min="8961" max="8961" width="47.8984375" bestFit="1" customWidth="1"/>
    <col min="8962" max="8967" width="10.3984375" customWidth="1"/>
    <col min="9217" max="9217" width="47.8984375" bestFit="1" customWidth="1"/>
    <col min="9218" max="9223" width="10.3984375" customWidth="1"/>
    <col min="9473" max="9473" width="47.8984375" bestFit="1" customWidth="1"/>
    <col min="9474" max="9479" width="10.3984375" customWidth="1"/>
    <col min="9729" max="9729" width="47.8984375" bestFit="1" customWidth="1"/>
    <col min="9730" max="9735" width="10.3984375" customWidth="1"/>
    <col min="9985" max="9985" width="47.8984375" bestFit="1" customWidth="1"/>
    <col min="9986" max="9991" width="10.3984375" customWidth="1"/>
    <col min="10241" max="10241" width="47.8984375" bestFit="1" customWidth="1"/>
    <col min="10242" max="10247" width="10.3984375" customWidth="1"/>
    <col min="10497" max="10497" width="47.8984375" bestFit="1" customWidth="1"/>
    <col min="10498" max="10503" width="10.3984375" customWidth="1"/>
    <col min="10753" max="10753" width="47.8984375" bestFit="1" customWidth="1"/>
    <col min="10754" max="10759" width="10.3984375" customWidth="1"/>
    <col min="11009" max="11009" width="47.8984375" bestFit="1" customWidth="1"/>
    <col min="11010" max="11015" width="10.3984375" customWidth="1"/>
    <col min="11265" max="11265" width="47.8984375" bestFit="1" customWidth="1"/>
    <col min="11266" max="11271" width="10.3984375" customWidth="1"/>
    <col min="11521" max="11521" width="47.8984375" bestFit="1" customWidth="1"/>
    <col min="11522" max="11527" width="10.3984375" customWidth="1"/>
    <col min="11777" max="11777" width="47.8984375" bestFit="1" customWidth="1"/>
    <col min="11778" max="11783" width="10.3984375" customWidth="1"/>
    <col min="12033" max="12033" width="47.8984375" bestFit="1" customWidth="1"/>
    <col min="12034" max="12039" width="10.3984375" customWidth="1"/>
    <col min="12289" max="12289" width="47.8984375" bestFit="1" customWidth="1"/>
    <col min="12290" max="12295" width="10.3984375" customWidth="1"/>
    <col min="12545" max="12545" width="47.8984375" bestFit="1" customWidth="1"/>
    <col min="12546" max="12551" width="10.3984375" customWidth="1"/>
    <col min="12801" max="12801" width="47.8984375" bestFit="1" customWidth="1"/>
    <col min="12802" max="12807" width="10.3984375" customWidth="1"/>
    <col min="13057" max="13057" width="47.8984375" bestFit="1" customWidth="1"/>
    <col min="13058" max="13063" width="10.3984375" customWidth="1"/>
    <col min="13313" max="13313" width="47.8984375" bestFit="1" customWidth="1"/>
    <col min="13314" max="13319" width="10.3984375" customWidth="1"/>
    <col min="13569" max="13569" width="47.8984375" bestFit="1" customWidth="1"/>
    <col min="13570" max="13575" width="10.3984375" customWidth="1"/>
    <col min="13825" max="13825" width="47.8984375" bestFit="1" customWidth="1"/>
    <col min="13826" max="13831" width="10.3984375" customWidth="1"/>
    <col min="14081" max="14081" width="47.8984375" bestFit="1" customWidth="1"/>
    <col min="14082" max="14087" width="10.3984375" customWidth="1"/>
    <col min="14337" max="14337" width="47.8984375" bestFit="1" customWidth="1"/>
    <col min="14338" max="14343" width="10.3984375" customWidth="1"/>
    <col min="14593" max="14593" width="47.8984375" bestFit="1" customWidth="1"/>
    <col min="14594" max="14599" width="10.3984375" customWidth="1"/>
    <col min="14849" max="14849" width="47.8984375" bestFit="1" customWidth="1"/>
    <col min="14850" max="14855" width="10.3984375" customWidth="1"/>
    <col min="15105" max="15105" width="47.8984375" bestFit="1" customWidth="1"/>
    <col min="15106" max="15111" width="10.3984375" customWidth="1"/>
    <col min="15361" max="15361" width="47.8984375" bestFit="1" customWidth="1"/>
    <col min="15362" max="15367" width="10.3984375" customWidth="1"/>
    <col min="15617" max="15617" width="47.8984375" bestFit="1" customWidth="1"/>
    <col min="15618" max="15623" width="10.3984375" customWidth="1"/>
    <col min="15873" max="15873" width="47.8984375" bestFit="1" customWidth="1"/>
    <col min="15874" max="15879" width="10.3984375" customWidth="1"/>
    <col min="16129" max="16129" width="47.8984375" bestFit="1" customWidth="1"/>
    <col min="16130" max="16135" width="10.3984375" customWidth="1"/>
  </cols>
  <sheetData>
    <row r="1" spans="1:9" ht="33" customHeight="1">
      <c r="A1" s="190" t="s">
        <v>1278</v>
      </c>
      <c r="B1" s="190"/>
      <c r="C1" s="190"/>
      <c r="D1" s="190"/>
      <c r="E1" s="190"/>
      <c r="F1" s="190"/>
      <c r="G1" s="190"/>
    </row>
    <row r="2" spans="1:9" ht="21.75" customHeight="1">
      <c r="A2" s="120"/>
      <c r="B2" s="121"/>
      <c r="C2" s="122"/>
      <c r="D2" s="122"/>
      <c r="E2" s="122"/>
      <c r="F2" s="122"/>
      <c r="G2" s="123" t="s">
        <v>827</v>
      </c>
    </row>
    <row r="3" spans="1:9" ht="20.100000000000001" customHeight="1">
      <c r="A3" s="124" t="s">
        <v>828</v>
      </c>
      <c r="B3" s="124" t="s">
        <v>1112</v>
      </c>
      <c r="C3" s="124" t="s">
        <v>1113</v>
      </c>
      <c r="D3" s="124" t="s">
        <v>1114</v>
      </c>
      <c r="E3" s="124" t="s">
        <v>1115</v>
      </c>
      <c r="F3" s="124" t="s">
        <v>1116</v>
      </c>
      <c r="G3" s="124" t="s">
        <v>1117</v>
      </c>
    </row>
    <row r="4" spans="1:9" ht="20.100000000000001" customHeight="1">
      <c r="A4" s="125" t="s">
        <v>1112</v>
      </c>
      <c r="B4" s="126">
        <f t="shared" ref="B4:G4" si="0">SUM(B5,B9)</f>
        <v>2472</v>
      </c>
      <c r="C4" s="126">
        <f t="shared" si="0"/>
        <v>695</v>
      </c>
      <c r="D4" s="126">
        <f t="shared" si="0"/>
        <v>520</v>
      </c>
      <c r="E4" s="126">
        <f t="shared" si="0"/>
        <v>384</v>
      </c>
      <c r="F4" s="126">
        <f t="shared" si="0"/>
        <v>369</v>
      </c>
      <c r="G4" s="126">
        <f t="shared" si="0"/>
        <v>504</v>
      </c>
      <c r="I4" s="85"/>
    </row>
    <row r="5" spans="1:9" ht="20.100000000000001" customHeight="1">
      <c r="A5" s="127" t="s">
        <v>1118</v>
      </c>
      <c r="B5" s="126">
        <f t="shared" ref="B5:B46" si="1">SUM(C5:G5)</f>
        <v>494</v>
      </c>
      <c r="C5" s="126">
        <f>SUM(C6:C8)</f>
        <v>174</v>
      </c>
      <c r="D5" s="126">
        <f>SUM(D6:D8)</f>
        <v>38</v>
      </c>
      <c r="E5" s="126">
        <f>SUM(E6:E8)</f>
        <v>74</v>
      </c>
      <c r="F5" s="126">
        <f>SUM(F6:F8)</f>
        <v>72</v>
      </c>
      <c r="G5" s="126">
        <f>SUM(G6:G8)</f>
        <v>136</v>
      </c>
      <c r="I5" s="85"/>
    </row>
    <row r="6" spans="1:9" ht="20.100000000000001" customHeight="1">
      <c r="A6" s="128" t="s">
        <v>1119</v>
      </c>
      <c r="B6" s="126">
        <f t="shared" si="1"/>
        <v>312</v>
      </c>
      <c r="C6" s="126">
        <v>131</v>
      </c>
      <c r="D6" s="126">
        <v>36</v>
      </c>
      <c r="E6" s="126">
        <v>29</v>
      </c>
      <c r="F6" s="126">
        <v>57</v>
      </c>
      <c r="G6" s="126">
        <v>59</v>
      </c>
      <c r="I6" s="85"/>
    </row>
    <row r="7" spans="1:9" ht="20.100000000000001" customHeight="1">
      <c r="A7" s="128" t="s">
        <v>1120</v>
      </c>
      <c r="B7" s="126">
        <f t="shared" si="1"/>
        <v>182</v>
      </c>
      <c r="C7" s="126">
        <v>43</v>
      </c>
      <c r="D7" s="126">
        <v>2</v>
      </c>
      <c r="E7" s="126">
        <v>45</v>
      </c>
      <c r="F7" s="126">
        <v>15</v>
      </c>
      <c r="G7" s="126">
        <v>77</v>
      </c>
      <c r="I7" s="85"/>
    </row>
    <row r="8" spans="1:9" ht="20.100000000000001" customHeight="1">
      <c r="A8" s="128" t="s">
        <v>1121</v>
      </c>
      <c r="B8" s="126">
        <f t="shared" si="1"/>
        <v>0</v>
      </c>
      <c r="C8" s="126"/>
      <c r="D8" s="126"/>
      <c r="E8" s="126"/>
      <c r="F8" s="126"/>
      <c r="G8" s="126"/>
      <c r="I8" s="85"/>
    </row>
    <row r="9" spans="1:9" ht="20.100000000000001" customHeight="1">
      <c r="A9" s="127" t="s">
        <v>1122</v>
      </c>
      <c r="B9" s="126">
        <f t="shared" ref="B9:G9" si="2">SUM(B10,B25)</f>
        <v>1978</v>
      </c>
      <c r="C9" s="126">
        <f t="shared" si="2"/>
        <v>521</v>
      </c>
      <c r="D9" s="126">
        <f t="shared" si="2"/>
        <v>482</v>
      </c>
      <c r="E9" s="126">
        <f t="shared" si="2"/>
        <v>310</v>
      </c>
      <c r="F9" s="126">
        <f t="shared" si="2"/>
        <v>297</v>
      </c>
      <c r="G9" s="126">
        <f t="shared" si="2"/>
        <v>368</v>
      </c>
      <c r="I9" s="85"/>
    </row>
    <row r="10" spans="1:9" ht="20.100000000000001" customHeight="1">
      <c r="A10" s="128" t="s">
        <v>1123</v>
      </c>
      <c r="B10" s="126">
        <f t="shared" ref="B10:G10" si="3">SUM(B11:B24)</f>
        <v>1978</v>
      </c>
      <c r="C10" s="126">
        <f t="shared" si="3"/>
        <v>521</v>
      </c>
      <c r="D10" s="126">
        <f t="shared" si="3"/>
        <v>482</v>
      </c>
      <c r="E10" s="126">
        <f t="shared" si="3"/>
        <v>310</v>
      </c>
      <c r="F10" s="126">
        <f t="shared" si="3"/>
        <v>297</v>
      </c>
      <c r="G10" s="126">
        <f t="shared" si="3"/>
        <v>368</v>
      </c>
      <c r="I10" s="85"/>
    </row>
    <row r="11" spans="1:9" ht="20.100000000000001" customHeight="1">
      <c r="A11" s="129" t="s">
        <v>1124</v>
      </c>
      <c r="B11" s="126">
        <f t="shared" si="1"/>
        <v>0</v>
      </c>
      <c r="C11" s="126"/>
      <c r="D11" s="126"/>
      <c r="E11" s="126"/>
      <c r="F11" s="126"/>
      <c r="G11" s="126"/>
      <c r="I11" s="85"/>
    </row>
    <row r="12" spans="1:9" ht="20.100000000000001" customHeight="1">
      <c r="A12" s="129" t="s">
        <v>1125</v>
      </c>
      <c r="B12" s="126">
        <f t="shared" si="1"/>
        <v>984</v>
      </c>
      <c r="C12" s="130">
        <f>114+82+50</f>
        <v>246</v>
      </c>
      <c r="D12" s="130">
        <f>93+19+15</f>
        <v>127</v>
      </c>
      <c r="E12" s="130">
        <f>65+11+5</f>
        <v>81</v>
      </c>
      <c r="F12" s="130">
        <f>47+57+135</f>
        <v>239</v>
      </c>
      <c r="G12" s="130">
        <f>57+99+135</f>
        <v>291</v>
      </c>
      <c r="I12" s="85"/>
    </row>
    <row r="13" spans="1:9" ht="20.100000000000001" customHeight="1">
      <c r="A13" s="129" t="s">
        <v>1126</v>
      </c>
      <c r="B13" s="126">
        <f t="shared" si="1"/>
        <v>0</v>
      </c>
      <c r="C13" s="130"/>
      <c r="D13" s="130"/>
      <c r="E13" s="130"/>
      <c r="F13" s="130"/>
      <c r="G13" s="130"/>
      <c r="I13" s="85"/>
    </row>
    <row r="14" spans="1:9" ht="20.100000000000001" hidden="1" customHeight="1">
      <c r="A14" s="129" t="s">
        <v>1127</v>
      </c>
      <c r="B14" s="126">
        <f t="shared" si="1"/>
        <v>0</v>
      </c>
      <c r="C14" s="130"/>
      <c r="D14" s="130"/>
      <c r="E14" s="130"/>
      <c r="F14" s="130"/>
      <c r="G14" s="130"/>
      <c r="I14" s="85"/>
    </row>
    <row r="15" spans="1:9" ht="20.100000000000001" customHeight="1">
      <c r="A15" s="129" t="s">
        <v>1128</v>
      </c>
      <c r="B15" s="126">
        <f t="shared" si="1"/>
        <v>0</v>
      </c>
      <c r="C15" s="131"/>
      <c r="D15" s="131"/>
      <c r="E15" s="131"/>
      <c r="F15" s="131"/>
      <c r="G15" s="131"/>
      <c r="I15" s="85"/>
    </row>
    <row r="16" spans="1:9" ht="20.100000000000001" customHeight="1">
      <c r="A16" s="129" t="s">
        <v>1129</v>
      </c>
      <c r="B16" s="126">
        <f t="shared" si="1"/>
        <v>0</v>
      </c>
      <c r="C16" s="131"/>
      <c r="D16" s="131"/>
      <c r="E16" s="131"/>
      <c r="F16" s="131"/>
      <c r="G16" s="131"/>
      <c r="I16" s="85"/>
    </row>
    <row r="17" spans="1:9" ht="20.100000000000001" customHeight="1">
      <c r="A17" s="129" t="s">
        <v>1130</v>
      </c>
      <c r="B17" s="126">
        <f t="shared" si="1"/>
        <v>0</v>
      </c>
      <c r="C17" s="131"/>
      <c r="D17" s="131"/>
      <c r="E17" s="131"/>
      <c r="F17" s="131"/>
      <c r="G17" s="131"/>
      <c r="I17" s="85"/>
    </row>
    <row r="18" spans="1:9" ht="20.100000000000001" customHeight="1">
      <c r="A18" s="129" t="s">
        <v>1131</v>
      </c>
      <c r="B18" s="126">
        <f t="shared" si="1"/>
        <v>0</v>
      </c>
      <c r="C18" s="131"/>
      <c r="D18" s="131"/>
      <c r="E18" s="131"/>
      <c r="F18" s="131"/>
      <c r="G18" s="131"/>
      <c r="I18" s="85"/>
    </row>
    <row r="19" spans="1:9" ht="20.100000000000001" customHeight="1">
      <c r="A19" s="129" t="s">
        <v>1132</v>
      </c>
      <c r="B19" s="126">
        <f t="shared" si="1"/>
        <v>0</v>
      </c>
      <c r="C19" s="132"/>
      <c r="D19" s="132"/>
      <c r="E19" s="132"/>
      <c r="F19" s="132"/>
      <c r="G19" s="132"/>
      <c r="I19" s="85"/>
    </row>
    <row r="20" spans="1:9" ht="20.100000000000001" customHeight="1">
      <c r="A20" s="129" t="s">
        <v>1133</v>
      </c>
      <c r="B20" s="126">
        <f t="shared" si="1"/>
        <v>0</v>
      </c>
      <c r="C20" s="131"/>
      <c r="D20" s="132"/>
      <c r="E20" s="131"/>
      <c r="F20" s="131"/>
      <c r="G20" s="131"/>
      <c r="I20" s="85"/>
    </row>
    <row r="21" spans="1:9" ht="20.100000000000001" customHeight="1">
      <c r="A21" s="129" t="s">
        <v>1134</v>
      </c>
      <c r="B21" s="126">
        <f t="shared" si="1"/>
        <v>0</v>
      </c>
      <c r="C21" s="131"/>
      <c r="D21" s="131"/>
      <c r="E21" s="131"/>
      <c r="F21" s="131"/>
      <c r="G21" s="131"/>
      <c r="I21" s="85"/>
    </row>
    <row r="22" spans="1:9" ht="20.100000000000001" customHeight="1">
      <c r="A22" s="129" t="s">
        <v>1135</v>
      </c>
      <c r="B22" s="126">
        <f t="shared" si="1"/>
        <v>0</v>
      </c>
      <c r="C22" s="131"/>
      <c r="D22" s="131"/>
      <c r="E22" s="131"/>
      <c r="F22" s="131"/>
      <c r="G22" s="131"/>
      <c r="I22" s="85"/>
    </row>
    <row r="23" spans="1:9" ht="20.100000000000001" customHeight="1">
      <c r="A23" s="129" t="s">
        <v>1136</v>
      </c>
      <c r="B23" s="126">
        <f t="shared" si="1"/>
        <v>0</v>
      </c>
      <c r="C23" s="126"/>
      <c r="D23" s="131"/>
      <c r="E23" s="126"/>
      <c r="F23" s="126"/>
      <c r="G23" s="126"/>
      <c r="I23" s="85"/>
    </row>
    <row r="24" spans="1:9" ht="20.100000000000001" customHeight="1">
      <c r="A24" s="129" t="s">
        <v>1137</v>
      </c>
      <c r="B24" s="126">
        <f t="shared" si="1"/>
        <v>994</v>
      </c>
      <c r="C24" s="126">
        <v>275</v>
      </c>
      <c r="D24" s="126">
        <v>355</v>
      </c>
      <c r="E24" s="126">
        <v>229</v>
      </c>
      <c r="F24" s="126">
        <v>58</v>
      </c>
      <c r="G24" s="126">
        <v>77</v>
      </c>
      <c r="I24" s="85"/>
    </row>
    <row r="25" spans="1:9" ht="20.100000000000001" customHeight="1">
      <c r="A25" s="72" t="s">
        <v>1138</v>
      </c>
      <c r="B25" s="71">
        <f t="shared" si="1"/>
        <v>0</v>
      </c>
      <c r="C25" s="73"/>
      <c r="D25" s="73"/>
      <c r="E25" s="73"/>
      <c r="F25" s="73"/>
      <c r="G25" s="73"/>
      <c r="I25" s="85"/>
    </row>
    <row r="26" spans="1:9" ht="20.100000000000001" customHeight="1">
      <c r="A26" s="74" t="s">
        <v>1139</v>
      </c>
      <c r="B26" s="71">
        <f t="shared" si="1"/>
        <v>0</v>
      </c>
      <c r="C26" s="73"/>
      <c r="D26" s="73"/>
      <c r="E26" s="73"/>
      <c r="F26" s="73"/>
      <c r="G26" s="73"/>
      <c r="I26" s="85"/>
    </row>
    <row r="27" spans="1:9" ht="20.100000000000001" customHeight="1">
      <c r="A27" s="75" t="s">
        <v>1140</v>
      </c>
      <c r="B27" s="71">
        <f t="shared" si="1"/>
        <v>0</v>
      </c>
      <c r="C27" s="73"/>
      <c r="D27" s="73"/>
      <c r="E27" s="73"/>
      <c r="F27" s="73"/>
      <c r="G27" s="73"/>
      <c r="I27" s="85"/>
    </row>
    <row r="28" spans="1:9" ht="20.100000000000001" customHeight="1">
      <c r="A28" s="75" t="s">
        <v>1141</v>
      </c>
      <c r="B28" s="71">
        <f t="shared" si="1"/>
        <v>0</v>
      </c>
      <c r="C28" s="73"/>
      <c r="D28" s="73"/>
      <c r="E28" s="73"/>
      <c r="F28" s="73"/>
      <c r="G28" s="73"/>
      <c r="I28" s="85"/>
    </row>
    <row r="29" spans="1:9" ht="20.100000000000001" customHeight="1">
      <c r="A29" s="75" t="s">
        <v>1142</v>
      </c>
      <c r="B29" s="71">
        <f t="shared" si="1"/>
        <v>0</v>
      </c>
      <c r="C29" s="73"/>
      <c r="D29" s="73"/>
      <c r="E29" s="73"/>
      <c r="F29" s="73"/>
      <c r="G29" s="73"/>
      <c r="I29" s="85"/>
    </row>
    <row r="30" spans="1:9" ht="20.100000000000001" customHeight="1">
      <c r="A30" s="75" t="s">
        <v>1143</v>
      </c>
      <c r="B30" s="71">
        <f t="shared" si="1"/>
        <v>0</v>
      </c>
      <c r="C30" s="73"/>
      <c r="D30" s="73"/>
      <c r="E30" s="73"/>
      <c r="F30" s="73"/>
      <c r="G30" s="73"/>
      <c r="I30" s="85"/>
    </row>
    <row r="31" spans="1:9" ht="20.100000000000001" customHeight="1">
      <c r="A31" s="75" t="s">
        <v>1144</v>
      </c>
      <c r="B31" s="71">
        <f t="shared" si="1"/>
        <v>0</v>
      </c>
      <c r="C31" s="73"/>
      <c r="D31" s="73"/>
      <c r="E31" s="73"/>
      <c r="F31" s="73"/>
      <c r="G31" s="73"/>
      <c r="I31" s="85"/>
    </row>
    <row r="32" spans="1:9" ht="20.100000000000001" customHeight="1">
      <c r="A32" s="75" t="s">
        <v>1145</v>
      </c>
      <c r="B32" s="71">
        <f t="shared" si="1"/>
        <v>0</v>
      </c>
      <c r="C32" s="73"/>
      <c r="D32" s="73"/>
      <c r="E32" s="73"/>
      <c r="F32" s="73"/>
      <c r="G32" s="73"/>
      <c r="I32" s="85"/>
    </row>
    <row r="33" spans="1:9" ht="20.100000000000001" customHeight="1">
      <c r="A33" s="75" t="s">
        <v>1146</v>
      </c>
      <c r="B33" s="71">
        <f t="shared" si="1"/>
        <v>0</v>
      </c>
      <c r="C33" s="73"/>
      <c r="D33" s="73"/>
      <c r="E33" s="73"/>
      <c r="F33" s="73"/>
      <c r="G33" s="73"/>
      <c r="I33" s="85"/>
    </row>
    <row r="34" spans="1:9" ht="20.100000000000001" customHeight="1">
      <c r="A34" s="75" t="s">
        <v>1147</v>
      </c>
      <c r="B34" s="71">
        <f t="shared" si="1"/>
        <v>0</v>
      </c>
      <c r="C34" s="73"/>
      <c r="D34" s="73"/>
      <c r="E34" s="73"/>
      <c r="F34" s="73"/>
      <c r="G34" s="73"/>
      <c r="I34" s="85"/>
    </row>
    <row r="35" spans="1:9" ht="20.100000000000001" customHeight="1">
      <c r="A35" s="75" t="s">
        <v>1148</v>
      </c>
      <c r="B35" s="71">
        <f t="shared" si="1"/>
        <v>0</v>
      </c>
      <c r="C35" s="73"/>
      <c r="D35" s="73"/>
      <c r="E35" s="73"/>
      <c r="F35" s="73"/>
      <c r="G35" s="73"/>
      <c r="I35" s="85"/>
    </row>
    <row r="36" spans="1:9" ht="20.100000000000001" customHeight="1">
      <c r="A36" s="75" t="s">
        <v>1149</v>
      </c>
      <c r="B36" s="71">
        <f t="shared" si="1"/>
        <v>0</v>
      </c>
      <c r="C36" s="73"/>
      <c r="D36" s="73"/>
      <c r="E36" s="73"/>
      <c r="F36" s="73"/>
      <c r="G36" s="73"/>
      <c r="I36" s="85"/>
    </row>
    <row r="37" spans="1:9" ht="20.100000000000001" customHeight="1">
      <c r="A37" s="75" t="s">
        <v>1150</v>
      </c>
      <c r="B37" s="71">
        <f t="shared" si="1"/>
        <v>0</v>
      </c>
      <c r="C37" s="73"/>
      <c r="D37" s="73"/>
      <c r="E37" s="73"/>
      <c r="F37" s="73"/>
      <c r="G37" s="73"/>
      <c r="I37" s="85"/>
    </row>
    <row r="38" spans="1:9" ht="20.100000000000001" customHeight="1">
      <c r="A38" s="75" t="s">
        <v>1151</v>
      </c>
      <c r="B38" s="71">
        <f t="shared" si="1"/>
        <v>0</v>
      </c>
      <c r="C38" s="73"/>
      <c r="D38" s="73"/>
      <c r="E38" s="73"/>
      <c r="F38" s="73"/>
      <c r="G38" s="73"/>
      <c r="I38" s="85"/>
    </row>
    <row r="39" spans="1:9" ht="20.100000000000001" customHeight="1">
      <c r="A39" s="75" t="s">
        <v>1152</v>
      </c>
      <c r="B39" s="71">
        <f t="shared" si="1"/>
        <v>0</v>
      </c>
      <c r="C39" s="73"/>
      <c r="D39" s="73"/>
      <c r="E39" s="73"/>
      <c r="F39" s="73"/>
      <c r="G39" s="73"/>
      <c r="I39" s="85"/>
    </row>
    <row r="40" spans="1:9" ht="20.100000000000001" customHeight="1">
      <c r="A40" s="75" t="s">
        <v>1153</v>
      </c>
      <c r="B40" s="71">
        <f t="shared" si="1"/>
        <v>0</v>
      </c>
      <c r="C40" s="73"/>
      <c r="D40" s="73"/>
      <c r="E40" s="73"/>
      <c r="F40" s="73"/>
      <c r="G40" s="73"/>
      <c r="I40" s="85"/>
    </row>
    <row r="41" spans="1:9" ht="20.100000000000001" customHeight="1">
      <c r="A41" s="75" t="s">
        <v>1154</v>
      </c>
      <c r="B41" s="71">
        <f t="shared" si="1"/>
        <v>0</v>
      </c>
      <c r="C41" s="73"/>
      <c r="D41" s="73"/>
      <c r="E41" s="73"/>
      <c r="F41" s="73"/>
      <c r="G41" s="73"/>
      <c r="I41" s="85"/>
    </row>
    <row r="42" spans="1:9" ht="20.100000000000001" customHeight="1">
      <c r="A42" s="75" t="s">
        <v>1155</v>
      </c>
      <c r="B42" s="71">
        <f t="shared" si="1"/>
        <v>0</v>
      </c>
      <c r="C42" s="73"/>
      <c r="D42" s="73"/>
      <c r="E42" s="73"/>
      <c r="F42" s="73"/>
      <c r="G42" s="73"/>
      <c r="I42" s="85"/>
    </row>
    <row r="43" spans="1:9" ht="20.100000000000001" customHeight="1">
      <c r="A43" s="75" t="s">
        <v>1156</v>
      </c>
      <c r="B43" s="71">
        <f t="shared" si="1"/>
        <v>0</v>
      </c>
      <c r="C43" s="73"/>
      <c r="D43" s="73"/>
      <c r="E43" s="73"/>
      <c r="F43" s="73"/>
      <c r="G43" s="73"/>
      <c r="I43" s="85"/>
    </row>
    <row r="44" spans="1:9" ht="20.100000000000001" customHeight="1">
      <c r="A44" s="75" t="s">
        <v>1157</v>
      </c>
      <c r="B44" s="71">
        <f t="shared" si="1"/>
        <v>0</v>
      </c>
      <c r="C44" s="73"/>
      <c r="D44" s="73"/>
      <c r="E44" s="73"/>
      <c r="F44" s="73"/>
      <c r="G44" s="73"/>
      <c r="I44" s="85"/>
    </row>
    <row r="45" spans="1:9" ht="20.100000000000001" customHeight="1">
      <c r="A45" s="75" t="s">
        <v>1158</v>
      </c>
      <c r="B45" s="71">
        <f t="shared" si="1"/>
        <v>0</v>
      </c>
      <c r="C45" s="73"/>
      <c r="D45" s="73"/>
      <c r="E45" s="73"/>
      <c r="F45" s="73"/>
      <c r="G45" s="73"/>
      <c r="I45" s="85"/>
    </row>
    <row r="46" spans="1:9" ht="20.100000000000001" customHeight="1">
      <c r="A46" s="75" t="s">
        <v>1159</v>
      </c>
      <c r="B46" s="71">
        <f t="shared" si="1"/>
        <v>0</v>
      </c>
      <c r="C46" s="73"/>
      <c r="D46" s="73"/>
      <c r="E46" s="73"/>
      <c r="F46" s="73"/>
      <c r="G46" s="73"/>
      <c r="I46" s="85"/>
    </row>
    <row r="47" spans="1:9" ht="18.899999999999999" customHeight="1">
      <c r="A47" s="74" t="s">
        <v>1160</v>
      </c>
      <c r="B47" s="73"/>
      <c r="C47" s="73"/>
      <c r="D47" s="73"/>
      <c r="E47" s="73"/>
      <c r="F47" s="73"/>
      <c r="G47" s="73"/>
    </row>
    <row r="48" spans="1:9" ht="18.899999999999999" customHeight="1">
      <c r="A48" s="55" t="s">
        <v>1161</v>
      </c>
      <c r="B48" s="73"/>
      <c r="C48" s="73"/>
      <c r="D48" s="73"/>
      <c r="E48" s="73"/>
      <c r="F48" s="73"/>
      <c r="G48" s="73"/>
    </row>
    <row r="49" spans="1:7" ht="18.899999999999999" customHeight="1">
      <c r="A49" s="55" t="s">
        <v>1162</v>
      </c>
      <c r="B49" s="73"/>
      <c r="C49" s="73"/>
      <c r="D49" s="73"/>
      <c r="E49" s="73"/>
      <c r="F49" s="73"/>
      <c r="G49" s="73"/>
    </row>
    <row r="50" spans="1:7" ht="18.899999999999999" customHeight="1">
      <c r="A50" s="55" t="s">
        <v>1163</v>
      </c>
      <c r="B50" s="73"/>
      <c r="C50" s="73"/>
      <c r="D50" s="73"/>
      <c r="E50" s="73"/>
      <c r="F50" s="73"/>
      <c r="G50" s="73"/>
    </row>
    <row r="51" spans="1:7" ht="18.899999999999999" customHeight="1">
      <c r="A51" s="55" t="s">
        <v>1164</v>
      </c>
      <c r="B51" s="73"/>
      <c r="C51" s="73"/>
      <c r="D51" s="73"/>
      <c r="E51" s="73"/>
      <c r="F51" s="73"/>
      <c r="G51" s="73"/>
    </row>
    <row r="52" spans="1:7" ht="18.899999999999999" customHeight="1">
      <c r="A52" s="55" t="s">
        <v>1165</v>
      </c>
      <c r="B52" s="73"/>
      <c r="C52" s="73"/>
      <c r="D52" s="73"/>
      <c r="E52" s="73"/>
      <c r="F52" s="73"/>
      <c r="G52" s="73"/>
    </row>
    <row r="53" spans="1:7" ht="18.899999999999999" customHeight="1">
      <c r="A53" s="55" t="s">
        <v>1166</v>
      </c>
      <c r="B53" s="73"/>
      <c r="C53" s="73"/>
      <c r="D53" s="73"/>
      <c r="E53" s="73"/>
      <c r="F53" s="73"/>
      <c r="G53" s="73"/>
    </row>
    <row r="54" spans="1:7" ht="18.899999999999999" customHeight="1">
      <c r="A54" s="55" t="s">
        <v>1167</v>
      </c>
      <c r="B54" s="73"/>
      <c r="C54" s="73"/>
      <c r="D54" s="73"/>
      <c r="E54" s="73"/>
      <c r="F54" s="73"/>
      <c r="G54" s="73"/>
    </row>
  </sheetData>
  <mergeCells count="1">
    <mergeCell ref="A1:G1"/>
  </mergeCells>
  <phoneticPr fontId="2" type="noConversion"/>
  <printOptions horizontalCentered="1"/>
  <pageMargins left="0.6692913385826772" right="0.19685039370078741" top="0.47244094488188981" bottom="0.74803149606299213" header="0.19685039370078741" footer="0.15748031496062992"/>
  <pageSetup paperSize="9" scale="93" firstPageNumber="42" orientation="landscape" useFirstPageNumber="1" r:id="rId1"/>
  <headerFooter alignWithMargins="0"/>
  <rowBreaks count="1" manualBreakCount="1">
    <brk id="2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E25"/>
  <sheetViews>
    <sheetView showZeros="0" view="pageBreakPreview" zoomScale="115" workbookViewId="0">
      <selection activeCell="C30" sqref="C30"/>
    </sheetView>
  </sheetViews>
  <sheetFormatPr defaultColWidth="8.69921875" defaultRowHeight="15.6"/>
  <cols>
    <col min="1" max="1" width="37.59765625" customWidth="1"/>
    <col min="2" max="2" width="17.69921875" customWidth="1"/>
    <col min="3" max="3" width="30.5" customWidth="1"/>
    <col min="4" max="4" width="17.69921875" customWidth="1"/>
    <col min="5" max="39" width="9" bestFit="1" customWidth="1"/>
    <col min="40" max="40" width="4" customWidth="1"/>
    <col min="41" max="64" width="9" bestFit="1" customWidth="1"/>
    <col min="257" max="257" width="37.59765625" customWidth="1"/>
    <col min="258" max="258" width="17.69921875" customWidth="1"/>
    <col min="259" max="259" width="30.5" customWidth="1"/>
    <col min="260" max="260" width="17.69921875" customWidth="1"/>
    <col min="261" max="295" width="9" bestFit="1" customWidth="1"/>
    <col min="296" max="296" width="4" customWidth="1"/>
    <col min="297" max="320" width="9" bestFit="1" customWidth="1"/>
    <col min="513" max="513" width="37.59765625" customWidth="1"/>
    <col min="514" max="514" width="17.69921875" customWidth="1"/>
    <col min="515" max="515" width="30.5" customWidth="1"/>
    <col min="516" max="516" width="17.69921875" customWidth="1"/>
    <col min="517" max="551" width="9" bestFit="1" customWidth="1"/>
    <col min="552" max="552" width="4" customWidth="1"/>
    <col min="553" max="576" width="9" bestFit="1" customWidth="1"/>
    <col min="769" max="769" width="37.59765625" customWidth="1"/>
    <col min="770" max="770" width="17.69921875" customWidth="1"/>
    <col min="771" max="771" width="30.5" customWidth="1"/>
    <col min="772" max="772" width="17.69921875" customWidth="1"/>
    <col min="773" max="807" width="9" bestFit="1" customWidth="1"/>
    <col min="808" max="808" width="4" customWidth="1"/>
    <col min="809" max="832" width="9" bestFit="1" customWidth="1"/>
    <col min="1025" max="1025" width="37.59765625" customWidth="1"/>
    <col min="1026" max="1026" width="17.69921875" customWidth="1"/>
    <col min="1027" max="1027" width="30.5" customWidth="1"/>
    <col min="1028" max="1028" width="17.69921875" customWidth="1"/>
    <col min="1029" max="1063" width="9" bestFit="1" customWidth="1"/>
    <col min="1064" max="1064" width="4" customWidth="1"/>
    <col min="1065" max="1088" width="9" bestFit="1" customWidth="1"/>
    <col min="1281" max="1281" width="37.59765625" customWidth="1"/>
    <col min="1282" max="1282" width="17.69921875" customWidth="1"/>
    <col min="1283" max="1283" width="30.5" customWidth="1"/>
    <col min="1284" max="1284" width="17.69921875" customWidth="1"/>
    <col min="1285" max="1319" width="9" bestFit="1" customWidth="1"/>
    <col min="1320" max="1320" width="4" customWidth="1"/>
    <col min="1321" max="1344" width="9" bestFit="1" customWidth="1"/>
    <col min="1537" max="1537" width="37.59765625" customWidth="1"/>
    <col min="1538" max="1538" width="17.69921875" customWidth="1"/>
    <col min="1539" max="1539" width="30.5" customWidth="1"/>
    <col min="1540" max="1540" width="17.69921875" customWidth="1"/>
    <col min="1541" max="1575" width="9" bestFit="1" customWidth="1"/>
    <col min="1576" max="1576" width="4" customWidth="1"/>
    <col min="1577" max="1600" width="9" bestFit="1" customWidth="1"/>
    <col min="1793" max="1793" width="37.59765625" customWidth="1"/>
    <col min="1794" max="1794" width="17.69921875" customWidth="1"/>
    <col min="1795" max="1795" width="30.5" customWidth="1"/>
    <col min="1796" max="1796" width="17.69921875" customWidth="1"/>
    <col min="1797" max="1831" width="9" bestFit="1" customWidth="1"/>
    <col min="1832" max="1832" width="4" customWidth="1"/>
    <col min="1833" max="1856" width="9" bestFit="1" customWidth="1"/>
    <col min="2049" max="2049" width="37.59765625" customWidth="1"/>
    <col min="2050" max="2050" width="17.69921875" customWidth="1"/>
    <col min="2051" max="2051" width="30.5" customWidth="1"/>
    <col min="2052" max="2052" width="17.69921875" customWidth="1"/>
    <col min="2053" max="2087" width="9" bestFit="1" customWidth="1"/>
    <col min="2088" max="2088" width="4" customWidth="1"/>
    <col min="2089" max="2112" width="9" bestFit="1" customWidth="1"/>
    <col min="2305" max="2305" width="37.59765625" customWidth="1"/>
    <col min="2306" max="2306" width="17.69921875" customWidth="1"/>
    <col min="2307" max="2307" width="30.5" customWidth="1"/>
    <col min="2308" max="2308" width="17.69921875" customWidth="1"/>
    <col min="2309" max="2343" width="9" bestFit="1" customWidth="1"/>
    <col min="2344" max="2344" width="4" customWidth="1"/>
    <col min="2345" max="2368" width="9" bestFit="1" customWidth="1"/>
    <col min="2561" max="2561" width="37.59765625" customWidth="1"/>
    <col min="2562" max="2562" width="17.69921875" customWidth="1"/>
    <col min="2563" max="2563" width="30.5" customWidth="1"/>
    <col min="2564" max="2564" width="17.69921875" customWidth="1"/>
    <col min="2565" max="2599" width="9" bestFit="1" customWidth="1"/>
    <col min="2600" max="2600" width="4" customWidth="1"/>
    <col min="2601" max="2624" width="9" bestFit="1" customWidth="1"/>
    <col min="2817" max="2817" width="37.59765625" customWidth="1"/>
    <col min="2818" max="2818" width="17.69921875" customWidth="1"/>
    <col min="2819" max="2819" width="30.5" customWidth="1"/>
    <col min="2820" max="2820" width="17.69921875" customWidth="1"/>
    <col min="2821" max="2855" width="9" bestFit="1" customWidth="1"/>
    <col min="2856" max="2856" width="4" customWidth="1"/>
    <col min="2857" max="2880" width="9" bestFit="1" customWidth="1"/>
    <col min="3073" max="3073" width="37.59765625" customWidth="1"/>
    <col min="3074" max="3074" width="17.69921875" customWidth="1"/>
    <col min="3075" max="3075" width="30.5" customWidth="1"/>
    <col min="3076" max="3076" width="17.69921875" customWidth="1"/>
    <col min="3077" max="3111" width="9" bestFit="1" customWidth="1"/>
    <col min="3112" max="3112" width="4" customWidth="1"/>
    <col min="3113" max="3136" width="9" bestFit="1" customWidth="1"/>
    <col min="3329" max="3329" width="37.59765625" customWidth="1"/>
    <col min="3330" max="3330" width="17.69921875" customWidth="1"/>
    <col min="3331" max="3331" width="30.5" customWidth="1"/>
    <col min="3332" max="3332" width="17.69921875" customWidth="1"/>
    <col min="3333" max="3367" width="9" bestFit="1" customWidth="1"/>
    <col min="3368" max="3368" width="4" customWidth="1"/>
    <col min="3369" max="3392" width="9" bestFit="1" customWidth="1"/>
    <col min="3585" max="3585" width="37.59765625" customWidth="1"/>
    <col min="3586" max="3586" width="17.69921875" customWidth="1"/>
    <col min="3587" max="3587" width="30.5" customWidth="1"/>
    <col min="3588" max="3588" width="17.69921875" customWidth="1"/>
    <col min="3589" max="3623" width="9" bestFit="1" customWidth="1"/>
    <col min="3624" max="3624" width="4" customWidth="1"/>
    <col min="3625" max="3648" width="9" bestFit="1" customWidth="1"/>
    <col min="3841" max="3841" width="37.59765625" customWidth="1"/>
    <col min="3842" max="3842" width="17.69921875" customWidth="1"/>
    <col min="3843" max="3843" width="30.5" customWidth="1"/>
    <col min="3844" max="3844" width="17.69921875" customWidth="1"/>
    <col min="3845" max="3879" width="9" bestFit="1" customWidth="1"/>
    <col min="3880" max="3880" width="4" customWidth="1"/>
    <col min="3881" max="3904" width="9" bestFit="1" customWidth="1"/>
    <col min="4097" max="4097" width="37.59765625" customWidth="1"/>
    <col min="4098" max="4098" width="17.69921875" customWidth="1"/>
    <col min="4099" max="4099" width="30.5" customWidth="1"/>
    <col min="4100" max="4100" width="17.69921875" customWidth="1"/>
    <col min="4101" max="4135" width="9" bestFit="1" customWidth="1"/>
    <col min="4136" max="4136" width="4" customWidth="1"/>
    <col min="4137" max="4160" width="9" bestFit="1" customWidth="1"/>
    <col min="4353" max="4353" width="37.59765625" customWidth="1"/>
    <col min="4354" max="4354" width="17.69921875" customWidth="1"/>
    <col min="4355" max="4355" width="30.5" customWidth="1"/>
    <col min="4356" max="4356" width="17.69921875" customWidth="1"/>
    <col min="4357" max="4391" width="9" bestFit="1" customWidth="1"/>
    <col min="4392" max="4392" width="4" customWidth="1"/>
    <col min="4393" max="4416" width="9" bestFit="1" customWidth="1"/>
    <col min="4609" max="4609" width="37.59765625" customWidth="1"/>
    <col min="4610" max="4610" width="17.69921875" customWidth="1"/>
    <col min="4611" max="4611" width="30.5" customWidth="1"/>
    <col min="4612" max="4612" width="17.69921875" customWidth="1"/>
    <col min="4613" max="4647" width="9" bestFit="1" customWidth="1"/>
    <col min="4648" max="4648" width="4" customWidth="1"/>
    <col min="4649" max="4672" width="9" bestFit="1" customWidth="1"/>
    <col min="4865" max="4865" width="37.59765625" customWidth="1"/>
    <col min="4866" max="4866" width="17.69921875" customWidth="1"/>
    <col min="4867" max="4867" width="30.5" customWidth="1"/>
    <col min="4868" max="4868" width="17.69921875" customWidth="1"/>
    <col min="4869" max="4903" width="9" bestFit="1" customWidth="1"/>
    <col min="4904" max="4904" width="4" customWidth="1"/>
    <col min="4905" max="4928" width="9" bestFit="1" customWidth="1"/>
    <col min="5121" max="5121" width="37.59765625" customWidth="1"/>
    <col min="5122" max="5122" width="17.69921875" customWidth="1"/>
    <col min="5123" max="5123" width="30.5" customWidth="1"/>
    <col min="5124" max="5124" width="17.69921875" customWidth="1"/>
    <col min="5125" max="5159" width="9" bestFit="1" customWidth="1"/>
    <col min="5160" max="5160" width="4" customWidth="1"/>
    <col min="5161" max="5184" width="9" bestFit="1" customWidth="1"/>
    <col min="5377" max="5377" width="37.59765625" customWidth="1"/>
    <col min="5378" max="5378" width="17.69921875" customWidth="1"/>
    <col min="5379" max="5379" width="30.5" customWidth="1"/>
    <col min="5380" max="5380" width="17.69921875" customWidth="1"/>
    <col min="5381" max="5415" width="9" bestFit="1" customWidth="1"/>
    <col min="5416" max="5416" width="4" customWidth="1"/>
    <col min="5417" max="5440" width="9" bestFit="1" customWidth="1"/>
    <col min="5633" max="5633" width="37.59765625" customWidth="1"/>
    <col min="5634" max="5634" width="17.69921875" customWidth="1"/>
    <col min="5635" max="5635" width="30.5" customWidth="1"/>
    <col min="5636" max="5636" width="17.69921875" customWidth="1"/>
    <col min="5637" max="5671" width="9" bestFit="1" customWidth="1"/>
    <col min="5672" max="5672" width="4" customWidth="1"/>
    <col min="5673" max="5696" width="9" bestFit="1" customWidth="1"/>
    <col min="5889" max="5889" width="37.59765625" customWidth="1"/>
    <col min="5890" max="5890" width="17.69921875" customWidth="1"/>
    <col min="5891" max="5891" width="30.5" customWidth="1"/>
    <col min="5892" max="5892" width="17.69921875" customWidth="1"/>
    <col min="5893" max="5927" width="9" bestFit="1" customWidth="1"/>
    <col min="5928" max="5928" width="4" customWidth="1"/>
    <col min="5929" max="5952" width="9" bestFit="1" customWidth="1"/>
    <col min="6145" max="6145" width="37.59765625" customWidth="1"/>
    <col min="6146" max="6146" width="17.69921875" customWidth="1"/>
    <col min="6147" max="6147" width="30.5" customWidth="1"/>
    <col min="6148" max="6148" width="17.69921875" customWidth="1"/>
    <col min="6149" max="6183" width="9" bestFit="1" customWidth="1"/>
    <col min="6184" max="6184" width="4" customWidth="1"/>
    <col min="6185" max="6208" width="9" bestFit="1" customWidth="1"/>
    <col min="6401" max="6401" width="37.59765625" customWidth="1"/>
    <col min="6402" max="6402" width="17.69921875" customWidth="1"/>
    <col min="6403" max="6403" width="30.5" customWidth="1"/>
    <col min="6404" max="6404" width="17.69921875" customWidth="1"/>
    <col min="6405" max="6439" width="9" bestFit="1" customWidth="1"/>
    <col min="6440" max="6440" width="4" customWidth="1"/>
    <col min="6441" max="6464" width="9" bestFit="1" customWidth="1"/>
    <col min="6657" max="6657" width="37.59765625" customWidth="1"/>
    <col min="6658" max="6658" width="17.69921875" customWidth="1"/>
    <col min="6659" max="6659" width="30.5" customWidth="1"/>
    <col min="6660" max="6660" width="17.69921875" customWidth="1"/>
    <col min="6661" max="6695" width="9" bestFit="1" customWidth="1"/>
    <col min="6696" max="6696" width="4" customWidth="1"/>
    <col min="6697" max="6720" width="9" bestFit="1" customWidth="1"/>
    <col min="6913" max="6913" width="37.59765625" customWidth="1"/>
    <col min="6914" max="6914" width="17.69921875" customWidth="1"/>
    <col min="6915" max="6915" width="30.5" customWidth="1"/>
    <col min="6916" max="6916" width="17.69921875" customWidth="1"/>
    <col min="6917" max="6951" width="9" bestFit="1" customWidth="1"/>
    <col min="6952" max="6952" width="4" customWidth="1"/>
    <col min="6953" max="6976" width="9" bestFit="1" customWidth="1"/>
    <col min="7169" max="7169" width="37.59765625" customWidth="1"/>
    <col min="7170" max="7170" width="17.69921875" customWidth="1"/>
    <col min="7171" max="7171" width="30.5" customWidth="1"/>
    <col min="7172" max="7172" width="17.69921875" customWidth="1"/>
    <col min="7173" max="7207" width="9" bestFit="1" customWidth="1"/>
    <col min="7208" max="7208" width="4" customWidth="1"/>
    <col min="7209" max="7232" width="9" bestFit="1" customWidth="1"/>
    <col min="7425" max="7425" width="37.59765625" customWidth="1"/>
    <col min="7426" max="7426" width="17.69921875" customWidth="1"/>
    <col min="7427" max="7427" width="30.5" customWidth="1"/>
    <col min="7428" max="7428" width="17.69921875" customWidth="1"/>
    <col min="7429" max="7463" width="9" bestFit="1" customWidth="1"/>
    <col min="7464" max="7464" width="4" customWidth="1"/>
    <col min="7465" max="7488" width="9" bestFit="1" customWidth="1"/>
    <col min="7681" max="7681" width="37.59765625" customWidth="1"/>
    <col min="7682" max="7682" width="17.69921875" customWidth="1"/>
    <col min="7683" max="7683" width="30.5" customWidth="1"/>
    <col min="7684" max="7684" width="17.69921875" customWidth="1"/>
    <col min="7685" max="7719" width="9" bestFit="1" customWidth="1"/>
    <col min="7720" max="7720" width="4" customWidth="1"/>
    <col min="7721" max="7744" width="9" bestFit="1" customWidth="1"/>
    <col min="7937" max="7937" width="37.59765625" customWidth="1"/>
    <col min="7938" max="7938" width="17.69921875" customWidth="1"/>
    <col min="7939" max="7939" width="30.5" customWidth="1"/>
    <col min="7940" max="7940" width="17.69921875" customWidth="1"/>
    <col min="7941" max="7975" width="9" bestFit="1" customWidth="1"/>
    <col min="7976" max="7976" width="4" customWidth="1"/>
    <col min="7977" max="8000" width="9" bestFit="1" customWidth="1"/>
    <col min="8193" max="8193" width="37.59765625" customWidth="1"/>
    <col min="8194" max="8194" width="17.69921875" customWidth="1"/>
    <col min="8195" max="8195" width="30.5" customWidth="1"/>
    <col min="8196" max="8196" width="17.69921875" customWidth="1"/>
    <col min="8197" max="8231" width="9" bestFit="1" customWidth="1"/>
    <col min="8232" max="8232" width="4" customWidth="1"/>
    <col min="8233" max="8256" width="9" bestFit="1" customWidth="1"/>
    <col min="8449" max="8449" width="37.59765625" customWidth="1"/>
    <col min="8450" max="8450" width="17.69921875" customWidth="1"/>
    <col min="8451" max="8451" width="30.5" customWidth="1"/>
    <col min="8452" max="8452" width="17.69921875" customWidth="1"/>
    <col min="8453" max="8487" width="9" bestFit="1" customWidth="1"/>
    <col min="8488" max="8488" width="4" customWidth="1"/>
    <col min="8489" max="8512" width="9" bestFit="1" customWidth="1"/>
    <col min="8705" max="8705" width="37.59765625" customWidth="1"/>
    <col min="8706" max="8706" width="17.69921875" customWidth="1"/>
    <col min="8707" max="8707" width="30.5" customWidth="1"/>
    <col min="8708" max="8708" width="17.69921875" customWidth="1"/>
    <col min="8709" max="8743" width="9" bestFit="1" customWidth="1"/>
    <col min="8744" max="8744" width="4" customWidth="1"/>
    <col min="8745" max="8768" width="9" bestFit="1" customWidth="1"/>
    <col min="8961" max="8961" width="37.59765625" customWidth="1"/>
    <col min="8962" max="8962" width="17.69921875" customWidth="1"/>
    <col min="8963" max="8963" width="30.5" customWidth="1"/>
    <col min="8964" max="8964" width="17.69921875" customWidth="1"/>
    <col min="8965" max="8999" width="9" bestFit="1" customWidth="1"/>
    <col min="9000" max="9000" width="4" customWidth="1"/>
    <col min="9001" max="9024" width="9" bestFit="1" customWidth="1"/>
    <col min="9217" max="9217" width="37.59765625" customWidth="1"/>
    <col min="9218" max="9218" width="17.69921875" customWidth="1"/>
    <col min="9219" max="9219" width="30.5" customWidth="1"/>
    <col min="9220" max="9220" width="17.69921875" customWidth="1"/>
    <col min="9221" max="9255" width="9" bestFit="1" customWidth="1"/>
    <col min="9256" max="9256" width="4" customWidth="1"/>
    <col min="9257" max="9280" width="9" bestFit="1" customWidth="1"/>
    <col min="9473" max="9473" width="37.59765625" customWidth="1"/>
    <col min="9474" max="9474" width="17.69921875" customWidth="1"/>
    <col min="9475" max="9475" width="30.5" customWidth="1"/>
    <col min="9476" max="9476" width="17.69921875" customWidth="1"/>
    <col min="9477" max="9511" width="9" bestFit="1" customWidth="1"/>
    <col min="9512" max="9512" width="4" customWidth="1"/>
    <col min="9513" max="9536" width="9" bestFit="1" customWidth="1"/>
    <col min="9729" max="9729" width="37.59765625" customWidth="1"/>
    <col min="9730" max="9730" width="17.69921875" customWidth="1"/>
    <col min="9731" max="9731" width="30.5" customWidth="1"/>
    <col min="9732" max="9732" width="17.69921875" customWidth="1"/>
    <col min="9733" max="9767" width="9" bestFit="1" customWidth="1"/>
    <col min="9768" max="9768" width="4" customWidth="1"/>
    <col min="9769" max="9792" width="9" bestFit="1" customWidth="1"/>
    <col min="9985" max="9985" width="37.59765625" customWidth="1"/>
    <col min="9986" max="9986" width="17.69921875" customWidth="1"/>
    <col min="9987" max="9987" width="30.5" customWidth="1"/>
    <col min="9988" max="9988" width="17.69921875" customWidth="1"/>
    <col min="9989" max="10023" width="9" bestFit="1" customWidth="1"/>
    <col min="10024" max="10024" width="4" customWidth="1"/>
    <col min="10025" max="10048" width="9" bestFit="1" customWidth="1"/>
    <col min="10241" max="10241" width="37.59765625" customWidth="1"/>
    <col min="10242" max="10242" width="17.69921875" customWidth="1"/>
    <col min="10243" max="10243" width="30.5" customWidth="1"/>
    <col min="10244" max="10244" width="17.69921875" customWidth="1"/>
    <col min="10245" max="10279" width="9" bestFit="1" customWidth="1"/>
    <col min="10280" max="10280" width="4" customWidth="1"/>
    <col min="10281" max="10304" width="9" bestFit="1" customWidth="1"/>
    <col min="10497" max="10497" width="37.59765625" customWidth="1"/>
    <col min="10498" max="10498" width="17.69921875" customWidth="1"/>
    <col min="10499" max="10499" width="30.5" customWidth="1"/>
    <col min="10500" max="10500" width="17.69921875" customWidth="1"/>
    <col min="10501" max="10535" width="9" bestFit="1" customWidth="1"/>
    <col min="10536" max="10536" width="4" customWidth="1"/>
    <col min="10537" max="10560" width="9" bestFit="1" customWidth="1"/>
    <col min="10753" max="10753" width="37.59765625" customWidth="1"/>
    <col min="10754" max="10754" width="17.69921875" customWidth="1"/>
    <col min="10755" max="10755" width="30.5" customWidth="1"/>
    <col min="10756" max="10756" width="17.69921875" customWidth="1"/>
    <col min="10757" max="10791" width="9" bestFit="1" customWidth="1"/>
    <col min="10792" max="10792" width="4" customWidth="1"/>
    <col min="10793" max="10816" width="9" bestFit="1" customWidth="1"/>
    <col min="11009" max="11009" width="37.59765625" customWidth="1"/>
    <col min="11010" max="11010" width="17.69921875" customWidth="1"/>
    <col min="11011" max="11011" width="30.5" customWidth="1"/>
    <col min="11012" max="11012" width="17.69921875" customWidth="1"/>
    <col min="11013" max="11047" width="9" bestFit="1" customWidth="1"/>
    <col min="11048" max="11048" width="4" customWidth="1"/>
    <col min="11049" max="11072" width="9" bestFit="1" customWidth="1"/>
    <col min="11265" max="11265" width="37.59765625" customWidth="1"/>
    <col min="11266" max="11266" width="17.69921875" customWidth="1"/>
    <col min="11267" max="11267" width="30.5" customWidth="1"/>
    <col min="11268" max="11268" width="17.69921875" customWidth="1"/>
    <col min="11269" max="11303" width="9" bestFit="1" customWidth="1"/>
    <col min="11304" max="11304" width="4" customWidth="1"/>
    <col min="11305" max="11328" width="9" bestFit="1" customWidth="1"/>
    <col min="11521" max="11521" width="37.59765625" customWidth="1"/>
    <col min="11522" max="11522" width="17.69921875" customWidth="1"/>
    <col min="11523" max="11523" width="30.5" customWidth="1"/>
    <col min="11524" max="11524" width="17.69921875" customWidth="1"/>
    <col min="11525" max="11559" width="9" bestFit="1" customWidth="1"/>
    <col min="11560" max="11560" width="4" customWidth="1"/>
    <col min="11561" max="11584" width="9" bestFit="1" customWidth="1"/>
    <col min="11777" max="11777" width="37.59765625" customWidth="1"/>
    <col min="11778" max="11778" width="17.69921875" customWidth="1"/>
    <col min="11779" max="11779" width="30.5" customWidth="1"/>
    <col min="11780" max="11780" width="17.69921875" customWidth="1"/>
    <col min="11781" max="11815" width="9" bestFit="1" customWidth="1"/>
    <col min="11816" max="11816" width="4" customWidth="1"/>
    <col min="11817" max="11840" width="9" bestFit="1" customWidth="1"/>
    <col min="12033" max="12033" width="37.59765625" customWidth="1"/>
    <col min="12034" max="12034" width="17.69921875" customWidth="1"/>
    <col min="12035" max="12035" width="30.5" customWidth="1"/>
    <col min="12036" max="12036" width="17.69921875" customWidth="1"/>
    <col min="12037" max="12071" width="9" bestFit="1" customWidth="1"/>
    <col min="12072" max="12072" width="4" customWidth="1"/>
    <col min="12073" max="12096" width="9" bestFit="1" customWidth="1"/>
    <col min="12289" max="12289" width="37.59765625" customWidth="1"/>
    <col min="12290" max="12290" width="17.69921875" customWidth="1"/>
    <col min="12291" max="12291" width="30.5" customWidth="1"/>
    <col min="12292" max="12292" width="17.69921875" customWidth="1"/>
    <col min="12293" max="12327" width="9" bestFit="1" customWidth="1"/>
    <col min="12328" max="12328" width="4" customWidth="1"/>
    <col min="12329" max="12352" width="9" bestFit="1" customWidth="1"/>
    <col min="12545" max="12545" width="37.59765625" customWidth="1"/>
    <col min="12546" max="12546" width="17.69921875" customWidth="1"/>
    <col min="12547" max="12547" width="30.5" customWidth="1"/>
    <col min="12548" max="12548" width="17.69921875" customWidth="1"/>
    <col min="12549" max="12583" width="9" bestFit="1" customWidth="1"/>
    <col min="12584" max="12584" width="4" customWidth="1"/>
    <col min="12585" max="12608" width="9" bestFit="1" customWidth="1"/>
    <col min="12801" max="12801" width="37.59765625" customWidth="1"/>
    <col min="12802" max="12802" width="17.69921875" customWidth="1"/>
    <col min="12803" max="12803" width="30.5" customWidth="1"/>
    <col min="12804" max="12804" width="17.69921875" customWidth="1"/>
    <col min="12805" max="12839" width="9" bestFit="1" customWidth="1"/>
    <col min="12840" max="12840" width="4" customWidth="1"/>
    <col min="12841" max="12864" width="9" bestFit="1" customWidth="1"/>
    <col min="13057" max="13057" width="37.59765625" customWidth="1"/>
    <col min="13058" max="13058" width="17.69921875" customWidth="1"/>
    <col min="13059" max="13059" width="30.5" customWidth="1"/>
    <col min="13060" max="13060" width="17.69921875" customWidth="1"/>
    <col min="13061" max="13095" width="9" bestFit="1" customWidth="1"/>
    <col min="13096" max="13096" width="4" customWidth="1"/>
    <col min="13097" max="13120" width="9" bestFit="1" customWidth="1"/>
    <col min="13313" max="13313" width="37.59765625" customWidth="1"/>
    <col min="13314" max="13314" width="17.69921875" customWidth="1"/>
    <col min="13315" max="13315" width="30.5" customWidth="1"/>
    <col min="13316" max="13316" width="17.69921875" customWidth="1"/>
    <col min="13317" max="13351" width="9" bestFit="1" customWidth="1"/>
    <col min="13352" max="13352" width="4" customWidth="1"/>
    <col min="13353" max="13376" width="9" bestFit="1" customWidth="1"/>
    <col min="13569" max="13569" width="37.59765625" customWidth="1"/>
    <col min="13570" max="13570" width="17.69921875" customWidth="1"/>
    <col min="13571" max="13571" width="30.5" customWidth="1"/>
    <col min="13572" max="13572" width="17.69921875" customWidth="1"/>
    <col min="13573" max="13607" width="9" bestFit="1" customWidth="1"/>
    <col min="13608" max="13608" width="4" customWidth="1"/>
    <col min="13609" max="13632" width="9" bestFit="1" customWidth="1"/>
    <col min="13825" max="13825" width="37.59765625" customWidth="1"/>
    <col min="13826" max="13826" width="17.69921875" customWidth="1"/>
    <col min="13827" max="13827" width="30.5" customWidth="1"/>
    <col min="13828" max="13828" width="17.69921875" customWidth="1"/>
    <col min="13829" max="13863" width="9" bestFit="1" customWidth="1"/>
    <col min="13864" max="13864" width="4" customWidth="1"/>
    <col min="13865" max="13888" width="9" bestFit="1" customWidth="1"/>
    <col min="14081" max="14081" width="37.59765625" customWidth="1"/>
    <col min="14082" max="14082" width="17.69921875" customWidth="1"/>
    <col min="14083" max="14083" width="30.5" customWidth="1"/>
    <col min="14084" max="14084" width="17.69921875" customWidth="1"/>
    <col min="14085" max="14119" width="9" bestFit="1" customWidth="1"/>
    <col min="14120" max="14120" width="4" customWidth="1"/>
    <col min="14121" max="14144" width="9" bestFit="1" customWidth="1"/>
    <col min="14337" max="14337" width="37.59765625" customWidth="1"/>
    <col min="14338" max="14338" width="17.69921875" customWidth="1"/>
    <col min="14339" max="14339" width="30.5" customWidth="1"/>
    <col min="14340" max="14340" width="17.69921875" customWidth="1"/>
    <col min="14341" max="14375" width="9" bestFit="1" customWidth="1"/>
    <col min="14376" max="14376" width="4" customWidth="1"/>
    <col min="14377" max="14400" width="9" bestFit="1" customWidth="1"/>
    <col min="14593" max="14593" width="37.59765625" customWidth="1"/>
    <col min="14594" max="14594" width="17.69921875" customWidth="1"/>
    <col min="14595" max="14595" width="30.5" customWidth="1"/>
    <col min="14596" max="14596" width="17.69921875" customWidth="1"/>
    <col min="14597" max="14631" width="9" bestFit="1" customWidth="1"/>
    <col min="14632" max="14632" width="4" customWidth="1"/>
    <col min="14633" max="14656" width="9" bestFit="1" customWidth="1"/>
    <col min="14849" max="14849" width="37.59765625" customWidth="1"/>
    <col min="14850" max="14850" width="17.69921875" customWidth="1"/>
    <col min="14851" max="14851" width="30.5" customWidth="1"/>
    <col min="14852" max="14852" width="17.69921875" customWidth="1"/>
    <col min="14853" max="14887" width="9" bestFit="1" customWidth="1"/>
    <col min="14888" max="14888" width="4" customWidth="1"/>
    <col min="14889" max="14912" width="9" bestFit="1" customWidth="1"/>
    <col min="15105" max="15105" width="37.59765625" customWidth="1"/>
    <col min="15106" max="15106" width="17.69921875" customWidth="1"/>
    <col min="15107" max="15107" width="30.5" customWidth="1"/>
    <col min="15108" max="15108" width="17.69921875" customWidth="1"/>
    <col min="15109" max="15143" width="9" bestFit="1" customWidth="1"/>
    <col min="15144" max="15144" width="4" customWidth="1"/>
    <col min="15145" max="15168" width="9" bestFit="1" customWidth="1"/>
    <col min="15361" max="15361" width="37.59765625" customWidth="1"/>
    <col min="15362" max="15362" width="17.69921875" customWidth="1"/>
    <col min="15363" max="15363" width="30.5" customWidth="1"/>
    <col min="15364" max="15364" width="17.69921875" customWidth="1"/>
    <col min="15365" max="15399" width="9" bestFit="1" customWidth="1"/>
    <col min="15400" max="15400" width="4" customWidth="1"/>
    <col min="15401" max="15424" width="9" bestFit="1" customWidth="1"/>
    <col min="15617" max="15617" width="37.59765625" customWidth="1"/>
    <col min="15618" max="15618" width="17.69921875" customWidth="1"/>
    <col min="15619" max="15619" width="30.5" customWidth="1"/>
    <col min="15620" max="15620" width="17.69921875" customWidth="1"/>
    <col min="15621" max="15655" width="9" bestFit="1" customWidth="1"/>
    <col min="15656" max="15656" width="4" customWidth="1"/>
    <col min="15657" max="15680" width="9" bestFit="1" customWidth="1"/>
    <col min="15873" max="15873" width="37.59765625" customWidth="1"/>
    <col min="15874" max="15874" width="17.69921875" customWidth="1"/>
    <col min="15875" max="15875" width="30.5" customWidth="1"/>
    <col min="15876" max="15876" width="17.69921875" customWidth="1"/>
    <col min="15877" max="15911" width="9" bestFit="1" customWidth="1"/>
    <col min="15912" max="15912" width="4" customWidth="1"/>
    <col min="15913" max="15936" width="9" bestFit="1" customWidth="1"/>
    <col min="16129" max="16129" width="37.59765625" customWidth="1"/>
    <col min="16130" max="16130" width="17.69921875" customWidth="1"/>
    <col min="16131" max="16131" width="30.5" customWidth="1"/>
    <col min="16132" max="16132" width="17.69921875" customWidth="1"/>
    <col min="16133" max="16167" width="9" bestFit="1" customWidth="1"/>
    <col min="16168" max="16168" width="4" customWidth="1"/>
    <col min="16169" max="16192" width="9" bestFit="1" customWidth="1"/>
  </cols>
  <sheetData>
    <row r="1" spans="1:5" s="7" customFormat="1" ht="37.5" customHeight="1">
      <c r="A1" s="191" t="s">
        <v>1279</v>
      </c>
      <c r="B1" s="191"/>
      <c r="C1" s="191"/>
      <c r="D1" s="191"/>
    </row>
    <row r="2" spans="1:5" ht="19.5" customHeight="1">
      <c r="A2" s="133"/>
      <c r="B2" s="134"/>
      <c r="C2" s="135"/>
      <c r="D2" s="135" t="s">
        <v>827</v>
      </c>
    </row>
    <row r="3" spans="1:5" ht="20.399999999999999" customHeight="1">
      <c r="A3" s="192" t="s">
        <v>1168</v>
      </c>
      <c r="B3" s="192" t="s">
        <v>1274</v>
      </c>
      <c r="C3" s="192" t="s">
        <v>1168</v>
      </c>
      <c r="D3" s="192" t="s">
        <v>1274</v>
      </c>
    </row>
    <row r="4" spans="1:5" ht="20.399999999999999" customHeight="1">
      <c r="A4" s="192"/>
      <c r="B4" s="192"/>
      <c r="C4" s="192"/>
      <c r="D4" s="192"/>
    </row>
    <row r="5" spans="1:5" s="69" customFormat="1" ht="20.100000000000001" customHeight="1">
      <c r="A5" s="136" t="s">
        <v>800</v>
      </c>
      <c r="B5" s="137">
        <f>SUM(B6:B17)</f>
        <v>4000</v>
      </c>
      <c r="C5" s="136" t="s">
        <v>791</v>
      </c>
      <c r="D5" s="137">
        <f>SUM(D6:D17)</f>
        <v>4000</v>
      </c>
      <c r="E5" s="68"/>
    </row>
    <row r="6" spans="1:5" s="61" customFormat="1" ht="20.100000000000001" customHeight="1">
      <c r="A6" s="138" t="s">
        <v>1169</v>
      </c>
      <c r="B6" s="137"/>
      <c r="C6" s="137" t="s">
        <v>1170</v>
      </c>
      <c r="D6" s="137"/>
      <c r="E6" s="41"/>
    </row>
    <row r="7" spans="1:5" s="61" customFormat="1" ht="20.100000000000001" customHeight="1">
      <c r="A7" s="138" t="s">
        <v>1171</v>
      </c>
      <c r="B7" s="137"/>
      <c r="C7" s="137" t="s">
        <v>1172</v>
      </c>
      <c r="D7" s="137"/>
      <c r="E7" s="41"/>
    </row>
    <row r="8" spans="1:5" s="61" customFormat="1" ht="20.100000000000001" customHeight="1">
      <c r="A8" s="138" t="s">
        <v>1173</v>
      </c>
      <c r="B8" s="137"/>
      <c r="C8" s="137" t="s">
        <v>1174</v>
      </c>
      <c r="D8" s="137"/>
      <c r="E8" s="41"/>
    </row>
    <row r="9" spans="1:5" s="61" customFormat="1" ht="20.100000000000001" customHeight="1">
      <c r="A9" s="138" t="s">
        <v>1175</v>
      </c>
      <c r="B9" s="137"/>
      <c r="C9" s="137" t="s">
        <v>1176</v>
      </c>
      <c r="D9" s="137">
        <v>3405</v>
      </c>
      <c r="E9" s="41"/>
    </row>
    <row r="10" spans="1:5" s="61" customFormat="1" ht="20.100000000000001" customHeight="1">
      <c r="A10" s="138" t="s">
        <v>1177</v>
      </c>
      <c r="B10" s="137"/>
      <c r="C10" s="137" t="s">
        <v>1178</v>
      </c>
      <c r="D10" s="137"/>
      <c r="E10" s="41"/>
    </row>
    <row r="11" spans="1:5" s="61" customFormat="1" ht="20.100000000000001" customHeight="1">
      <c r="A11" s="138" t="s">
        <v>1179</v>
      </c>
      <c r="B11" s="137">
        <v>3150</v>
      </c>
      <c r="C11" s="137" t="s">
        <v>1178</v>
      </c>
      <c r="D11" s="137"/>
      <c r="E11" s="41"/>
    </row>
    <row r="12" spans="1:5" s="61" customFormat="1" ht="20.100000000000001" customHeight="1">
      <c r="A12" s="138" t="s">
        <v>1180</v>
      </c>
      <c r="B12" s="137"/>
      <c r="C12" s="137" t="s">
        <v>1181</v>
      </c>
      <c r="D12" s="137"/>
      <c r="E12" s="41"/>
    </row>
    <row r="13" spans="1:5" s="61" customFormat="1" ht="20.100000000000001" customHeight="1">
      <c r="A13" s="138" t="s">
        <v>1182</v>
      </c>
      <c r="B13" s="137"/>
      <c r="C13" s="137" t="s">
        <v>1183</v>
      </c>
      <c r="D13" s="137"/>
      <c r="E13" s="41"/>
    </row>
    <row r="14" spans="1:5" s="61" customFormat="1" ht="20.100000000000001" customHeight="1">
      <c r="A14" s="138" t="s">
        <v>1184</v>
      </c>
      <c r="B14" s="137">
        <v>400</v>
      </c>
      <c r="C14" s="137" t="s">
        <v>1185</v>
      </c>
      <c r="D14" s="137"/>
      <c r="E14" s="41"/>
    </row>
    <row r="15" spans="1:5" s="61" customFormat="1" ht="20.100000000000001" customHeight="1">
      <c r="A15" s="138" t="s">
        <v>1186</v>
      </c>
      <c r="B15" s="137">
        <v>450</v>
      </c>
      <c r="C15" s="137" t="s">
        <v>1187</v>
      </c>
      <c r="D15" s="137"/>
      <c r="E15" s="41"/>
    </row>
    <row r="16" spans="1:5" s="61" customFormat="1" ht="20.100000000000001" customHeight="1">
      <c r="A16" s="138" t="s">
        <v>68</v>
      </c>
      <c r="B16" s="137"/>
      <c r="C16" s="137" t="s">
        <v>1188</v>
      </c>
      <c r="D16" s="137">
        <v>590</v>
      </c>
      <c r="E16" s="41"/>
    </row>
    <row r="17" spans="1:5" s="61" customFormat="1" ht="20.100000000000001" customHeight="1">
      <c r="A17" s="138" t="s">
        <v>69</v>
      </c>
      <c r="B17" s="137"/>
      <c r="C17" s="137" t="s">
        <v>1189</v>
      </c>
      <c r="D17" s="137">
        <v>5</v>
      </c>
      <c r="E17" s="41"/>
    </row>
    <row r="18" spans="1:5" s="61" customFormat="1" ht="20.100000000000001" customHeight="1">
      <c r="A18" s="139"/>
      <c r="B18" s="139"/>
      <c r="C18" s="137"/>
      <c r="D18" s="137"/>
      <c r="E18" s="41"/>
    </row>
    <row r="19" spans="1:5" s="61" customFormat="1" ht="20.100000000000001" customHeight="1">
      <c r="A19" s="140" t="s">
        <v>1190</v>
      </c>
      <c r="B19" s="137">
        <f>SUM(B20,B23:B24)</f>
        <v>0</v>
      </c>
      <c r="C19" s="140" t="s">
        <v>35</v>
      </c>
      <c r="D19" s="137">
        <f>SUM(D20,D23:D24)</f>
        <v>0</v>
      </c>
      <c r="E19" s="41"/>
    </row>
    <row r="20" spans="1:5" s="61" customFormat="1" ht="20.100000000000001" customHeight="1">
      <c r="A20" s="141" t="s">
        <v>1191</v>
      </c>
      <c r="B20" s="137">
        <f>SUM(B21:B22)</f>
        <v>0</v>
      </c>
      <c r="C20" s="138" t="s">
        <v>36</v>
      </c>
      <c r="D20" s="137">
        <f>SUM(D21:D22)</f>
        <v>0</v>
      </c>
      <c r="E20" s="41"/>
    </row>
    <row r="21" spans="1:5" s="61" customFormat="1" ht="20.100000000000001" customHeight="1">
      <c r="A21" s="141" t="s">
        <v>1192</v>
      </c>
      <c r="B21" s="137"/>
      <c r="C21" s="138" t="s">
        <v>37</v>
      </c>
      <c r="D21" s="137"/>
      <c r="E21" s="41"/>
    </row>
    <row r="22" spans="1:5" s="61" customFormat="1" ht="20.100000000000001" customHeight="1">
      <c r="A22" s="141" t="s">
        <v>1193</v>
      </c>
      <c r="B22" s="137"/>
      <c r="C22" s="138" t="s">
        <v>38</v>
      </c>
      <c r="D22" s="137"/>
      <c r="E22" s="70"/>
    </row>
    <row r="23" spans="1:5" s="61" customFormat="1" ht="20.100000000000001" customHeight="1">
      <c r="A23" s="141" t="s">
        <v>1194</v>
      </c>
      <c r="B23" s="137"/>
      <c r="C23" s="138" t="s">
        <v>39</v>
      </c>
      <c r="D23" s="137"/>
      <c r="E23" s="70"/>
    </row>
    <row r="24" spans="1:5" s="61" customFormat="1" ht="20.100000000000001" customHeight="1">
      <c r="A24" s="141" t="s">
        <v>1195</v>
      </c>
      <c r="B24" s="137"/>
      <c r="C24" s="138" t="s">
        <v>40</v>
      </c>
      <c r="D24" s="137"/>
      <c r="E24" s="70"/>
    </row>
    <row r="25" spans="1:5" s="61" customFormat="1" ht="20.100000000000001" customHeight="1">
      <c r="A25" s="142" t="s">
        <v>788</v>
      </c>
      <c r="B25" s="137">
        <f>SUM(B19,B5)</f>
        <v>4000</v>
      </c>
      <c r="C25" s="142" t="s">
        <v>789</v>
      </c>
      <c r="D25" s="137">
        <f>SUM(D19,D5)</f>
        <v>4000</v>
      </c>
      <c r="E25" s="70"/>
    </row>
  </sheetData>
  <mergeCells count="5">
    <mergeCell ref="A1:D1"/>
    <mergeCell ref="A3:A4"/>
    <mergeCell ref="B3:B4"/>
    <mergeCell ref="C3:C4"/>
    <mergeCell ref="D3:D4"/>
  </mergeCells>
  <phoneticPr fontId="2" type="noConversion"/>
  <printOptions horizontalCentered="1"/>
  <pageMargins left="0.74803149606299213" right="0.74803149606299213" top="0.31496062992125984" bottom="0.39370078740157483" header="0.19685039370078741" footer="0.23622047244094491"/>
  <pageSetup paperSize="9" firstPageNumber="4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24</vt:i4>
      </vt:variant>
    </vt:vector>
  </HeadingPairs>
  <TitlesOfParts>
    <vt:vector size="41" baseType="lpstr">
      <vt:lpstr>全收预</vt:lpstr>
      <vt:lpstr>全支预</vt:lpstr>
      <vt:lpstr>全区平衡</vt:lpstr>
      <vt:lpstr>本级收预</vt:lpstr>
      <vt:lpstr>本级支预</vt:lpstr>
      <vt:lpstr>本级平衡</vt:lpstr>
      <vt:lpstr>按经济分类</vt:lpstr>
      <vt:lpstr>对下转移支付</vt:lpstr>
      <vt:lpstr>全区基收支</vt:lpstr>
      <vt:lpstr>本级基金收入</vt:lpstr>
      <vt:lpstr>本级基金支出</vt:lpstr>
      <vt:lpstr>本级基金平衡</vt:lpstr>
      <vt:lpstr>政府性基金转移支付</vt:lpstr>
      <vt:lpstr>23全区社基收</vt:lpstr>
      <vt:lpstr>23全区社基支</vt:lpstr>
      <vt:lpstr>23本级社基收</vt:lpstr>
      <vt:lpstr>23本级社基支</vt:lpstr>
      <vt:lpstr>'23本级社基收'!Print_Area</vt:lpstr>
      <vt:lpstr>'23本级社基支'!Print_Area</vt:lpstr>
      <vt:lpstr>'23全区社基收'!Print_Area</vt:lpstr>
      <vt:lpstr>'23全区社基支'!Print_Area</vt:lpstr>
      <vt:lpstr>按经济分类!Print_Area</vt:lpstr>
      <vt:lpstr>本级基金平衡!Print_Area</vt:lpstr>
      <vt:lpstr>本级基金收入!Print_Area</vt:lpstr>
      <vt:lpstr>本级基金支出!Print_Area</vt:lpstr>
      <vt:lpstr>本级平衡!Print_Area</vt:lpstr>
      <vt:lpstr>本级收预!Print_Area</vt:lpstr>
      <vt:lpstr>本级支预!Print_Area</vt:lpstr>
      <vt:lpstr>对下转移支付!Print_Area</vt:lpstr>
      <vt:lpstr>全区平衡!Print_Area</vt:lpstr>
      <vt:lpstr>全收预!Print_Area</vt:lpstr>
      <vt:lpstr>全支预!Print_Area</vt:lpstr>
      <vt:lpstr>'23本级社基收'!Print_Titles</vt:lpstr>
      <vt:lpstr>'23全区社基收'!Print_Titles</vt:lpstr>
      <vt:lpstr>按经济分类!Print_Titles</vt:lpstr>
      <vt:lpstr>本级基金支出!Print_Titles</vt:lpstr>
      <vt:lpstr>本级收预!Print_Titles</vt:lpstr>
      <vt:lpstr>本级支预!Print_Titles</vt:lpstr>
      <vt:lpstr>对下转移支付!Print_Titles</vt:lpstr>
      <vt:lpstr>全区基收支!Print_Titles</vt:lpstr>
      <vt:lpstr>全收预!Print_Titles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lining</dc:creator>
  <cp:lastModifiedBy>赵鸿俊</cp:lastModifiedBy>
  <cp:lastPrinted>2023-01-06T01:34:00Z</cp:lastPrinted>
  <dcterms:created xsi:type="dcterms:W3CDTF">2002-01-30T06:45:55Z</dcterms:created>
  <dcterms:modified xsi:type="dcterms:W3CDTF">2023-01-06T01:34:03Z</dcterms:modified>
</cp:coreProperties>
</file>