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115" yWindow="540" windowWidth="9285" windowHeight="12195" tabRatio="897" firstSheet="3" activeTab="15"/>
  </bookViews>
  <sheets>
    <sheet name="全收预" sheetId="19440" r:id="rId1"/>
    <sheet name="全支预" sheetId="19459" r:id="rId2"/>
    <sheet name="全区平衡" sheetId="19442" r:id="rId3"/>
    <sheet name="本级收预" sheetId="257" r:id="rId4"/>
    <sheet name="本级支预" sheetId="19460" r:id="rId5"/>
    <sheet name="本级平衡" sheetId="2826" r:id="rId6"/>
    <sheet name="按经济分类" sheetId="19435" r:id="rId7"/>
    <sheet name="对下转移支付" sheetId="19445" r:id="rId8"/>
    <sheet name="全区基收支" sheetId="19443" r:id="rId9"/>
    <sheet name="本级基金收入" sheetId="11521" r:id="rId10"/>
    <sheet name="本级基金支出" sheetId="19437" r:id="rId11"/>
    <sheet name="本级基金平衡" sheetId="19439" r:id="rId12"/>
    <sheet name="21全区社基收" sheetId="19454" r:id="rId13"/>
    <sheet name="21全区社基支" sheetId="19455" r:id="rId14"/>
    <sheet name="21本级社基收" sheetId="19456" r:id="rId15"/>
    <sheet name="21本级社基支" sheetId="19457" r:id="rId16"/>
  </sheets>
  <definedNames>
    <definedName name="_xlnm._FilterDatabase" localSheetId="4" hidden="1">本级支预!$A$4:$N$1373</definedName>
    <definedName name="_xlnm.Print_Area" localSheetId="12">'21全区社基收'!$A$2:$E$26</definedName>
    <definedName name="_xlnm.Print_Area" localSheetId="6">按经济分类!$A$1:$D$27</definedName>
    <definedName name="_xlnm.Print_Area" localSheetId="11">本级基金平衡!$A$1:$E$10</definedName>
    <definedName name="_xlnm.Print_Area" localSheetId="9">本级基金收入!$A$1:$E$23</definedName>
    <definedName name="_xlnm.Print_Area" localSheetId="10">本级基金支出!$A$1:$F$37</definedName>
    <definedName name="_xlnm.Print_Area" localSheetId="5">本级平衡!$A$1:$E$14</definedName>
    <definedName name="_xlnm.Print_Area" localSheetId="3">本级收预!$A$1:$E$30</definedName>
    <definedName name="_xlnm.Print_Area" localSheetId="4">本级支预!$A$1:$E$1373</definedName>
    <definedName name="_xlnm.Print_Area" localSheetId="7">对下转移支付!$A$1:$G$24</definedName>
    <definedName name="_xlnm.Print_Area" localSheetId="2">全区平衡!$A$1:$D$13</definedName>
    <definedName name="_xlnm.Print_Area" localSheetId="0">全收预!$A$1:$E$32</definedName>
    <definedName name="_xlnm.Print_Area" localSheetId="1">全支预!$A$1:$E$29</definedName>
    <definedName name="_xlnm.Print_Titles" localSheetId="14">'21本级社基收'!$1:$5</definedName>
    <definedName name="_xlnm.Print_Titles" localSheetId="12">'21全区社基收'!$2:$5</definedName>
    <definedName name="_xlnm.Print_Titles" localSheetId="6">按经济分类!$1:$3</definedName>
    <definedName name="_xlnm.Print_Titles" localSheetId="10">本级基金支出!$1:$4</definedName>
    <definedName name="_xlnm.Print_Titles" localSheetId="3">本级收预!$1:$4</definedName>
    <definedName name="_xlnm.Print_Titles" localSheetId="4">本级支预!$1:$4</definedName>
    <definedName name="_xlnm.Print_Titles" localSheetId="7">对下转移支付!$1:$3</definedName>
    <definedName name="_xlnm.Print_Titles" localSheetId="8">全区基收支!$1:$4</definedName>
    <definedName name="_xlnm.Print_Titles" localSheetId="0">全收预!$1:$4</definedName>
  </definedNames>
  <calcPr calcId="124519"/>
</workbook>
</file>

<file path=xl/calcChain.xml><?xml version="1.0" encoding="utf-8"?>
<calcChain xmlns="http://schemas.openxmlformats.org/spreadsheetml/2006/main">
  <c r="E22" i="19457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C5"/>
  <c r="D5" s="1"/>
  <c r="E5" s="1"/>
  <c r="B5"/>
  <c r="E24" i="19456"/>
  <c r="D24"/>
  <c r="D23"/>
  <c r="E23" s="1"/>
  <c r="E22"/>
  <c r="D22"/>
  <c r="E21"/>
  <c r="D21"/>
  <c r="E20"/>
  <c r="D20"/>
  <c r="E19"/>
  <c r="D19"/>
  <c r="E18"/>
  <c r="D18"/>
  <c r="E17"/>
  <c r="D17"/>
  <c r="E16"/>
  <c r="D16"/>
  <c r="D15"/>
  <c r="E15" s="1"/>
  <c r="E14"/>
  <c r="D14"/>
  <c r="E13"/>
  <c r="D13"/>
  <c r="E12"/>
  <c r="D12"/>
  <c r="D11"/>
  <c r="E11" s="1"/>
  <c r="E10"/>
  <c r="D10"/>
  <c r="E9"/>
  <c r="D9"/>
  <c r="E8"/>
  <c r="D8"/>
  <c r="E7"/>
  <c r="D7"/>
  <c r="C6"/>
  <c r="D6" s="1"/>
  <c r="B6"/>
  <c r="E6" s="1"/>
  <c r="E13" i="19455"/>
  <c r="D13"/>
  <c r="E12"/>
  <c r="D12"/>
  <c r="E11"/>
  <c r="E10"/>
  <c r="E9"/>
  <c r="D9"/>
  <c r="E8"/>
  <c r="E7"/>
  <c r="D7"/>
  <c r="E6"/>
  <c r="D5"/>
  <c r="E5" s="1"/>
  <c r="C5"/>
  <c r="B5"/>
  <c r="D24" i="19454"/>
  <c r="E24" s="1"/>
  <c r="E23"/>
  <c r="D23"/>
  <c r="E22"/>
  <c r="D22"/>
  <c r="E21"/>
  <c r="D21"/>
  <c r="E20"/>
  <c r="D20"/>
  <c r="E19"/>
  <c r="D19"/>
  <c r="E18"/>
  <c r="D18"/>
  <c r="E17"/>
  <c r="D17"/>
  <c r="D16"/>
  <c r="E16" s="1"/>
  <c r="E15"/>
  <c r="D15"/>
  <c r="E14"/>
  <c r="D14"/>
  <c r="E13"/>
  <c r="D13"/>
  <c r="E12"/>
  <c r="D12"/>
  <c r="E11"/>
  <c r="D11"/>
  <c r="D10"/>
  <c r="E10" s="1"/>
  <c r="E9"/>
  <c r="D9"/>
  <c r="E8"/>
  <c r="D8"/>
  <c r="E7"/>
  <c r="D7"/>
  <c r="C6"/>
  <c r="D6" s="1"/>
  <c r="B6"/>
  <c r="L1293" i="19460"/>
  <c r="F1293"/>
  <c r="D1293"/>
  <c r="E1293" s="1"/>
  <c r="L995"/>
  <c r="B886"/>
  <c r="L223"/>
  <c r="M223"/>
  <c r="N223" s="1"/>
  <c r="B173"/>
  <c r="M222"/>
  <c r="N222" s="1"/>
  <c r="L39"/>
  <c r="M39"/>
  <c r="N39" s="1"/>
  <c r="M1371"/>
  <c r="N1371" s="1"/>
  <c r="L1371"/>
  <c r="F1371"/>
  <c r="D1371"/>
  <c r="E1371" s="1"/>
  <c r="M1370"/>
  <c r="N1370" s="1"/>
  <c r="L1370"/>
  <c r="F1370"/>
  <c r="E1370"/>
  <c r="D1370"/>
  <c r="M1369"/>
  <c r="N1369" s="1"/>
  <c r="L1369"/>
  <c r="F1369"/>
  <c r="E1369"/>
  <c r="D1369"/>
  <c r="C1368"/>
  <c r="B1368"/>
  <c r="M1367"/>
  <c r="N1367" s="1"/>
  <c r="L1367"/>
  <c r="F1367"/>
  <c r="E1367"/>
  <c r="D1367"/>
  <c r="L1366"/>
  <c r="F1366"/>
  <c r="E1366"/>
  <c r="D1366"/>
  <c r="L1365"/>
  <c r="F1365"/>
  <c r="E1365"/>
  <c r="D1365"/>
  <c r="L1364"/>
  <c r="F1364"/>
  <c r="D1364"/>
  <c r="E1364" s="1"/>
  <c r="C1363"/>
  <c r="B1363"/>
  <c r="L1362"/>
  <c r="F1362"/>
  <c r="E1362"/>
  <c r="D1362"/>
  <c r="L1361"/>
  <c r="F1361"/>
  <c r="E1361"/>
  <c r="D1361"/>
  <c r="L1359"/>
  <c r="F1359"/>
  <c r="D1359"/>
  <c r="E1359" s="1"/>
  <c r="C1358"/>
  <c r="C1357" s="1"/>
  <c r="B1358"/>
  <c r="L1356"/>
  <c r="F1356"/>
  <c r="E1356"/>
  <c r="D1356"/>
  <c r="L1355"/>
  <c r="F1355"/>
  <c r="E1355"/>
  <c r="D1355"/>
  <c r="L1354"/>
  <c r="F1354"/>
  <c r="E1354"/>
  <c r="D1354"/>
  <c r="L1353"/>
  <c r="F1353"/>
  <c r="E1353"/>
  <c r="D1353"/>
  <c r="L1352"/>
  <c r="F1352"/>
  <c r="E1352"/>
  <c r="D1352"/>
  <c r="L1351"/>
  <c r="F1351"/>
  <c r="E1351"/>
  <c r="D1351"/>
  <c r="L1350"/>
  <c r="F1350"/>
  <c r="E1350"/>
  <c r="D1350"/>
  <c r="L1349"/>
  <c r="F1349"/>
  <c r="E1349"/>
  <c r="D1349"/>
  <c r="L1348"/>
  <c r="F1348"/>
  <c r="E1348"/>
  <c r="D1348"/>
  <c r="L1347"/>
  <c r="F1347"/>
  <c r="E1347"/>
  <c r="D1347"/>
  <c r="L1346"/>
  <c r="F1346"/>
  <c r="E1346"/>
  <c r="D1346"/>
  <c r="L1345"/>
  <c r="F1345"/>
  <c r="E1345"/>
  <c r="D1345"/>
  <c r="C1344"/>
  <c r="B1344"/>
  <c r="E1344" s="1"/>
  <c r="L1343"/>
  <c r="F1343"/>
  <c r="E1343"/>
  <c r="D1343"/>
  <c r="L1342"/>
  <c r="F1342"/>
  <c r="E1342"/>
  <c r="D1342"/>
  <c r="L1341"/>
  <c r="F1341"/>
  <c r="E1341"/>
  <c r="D1341"/>
  <c r="L1340"/>
  <c r="F1340"/>
  <c r="E1340"/>
  <c r="D1340"/>
  <c r="L1339"/>
  <c r="F1339"/>
  <c r="E1339"/>
  <c r="D1339"/>
  <c r="C1338"/>
  <c r="B1338"/>
  <c r="L1337"/>
  <c r="F1337"/>
  <c r="E1337"/>
  <c r="D1337"/>
  <c r="L1336"/>
  <c r="F1336"/>
  <c r="E1336"/>
  <c r="D1336"/>
  <c r="L1335"/>
  <c r="F1335"/>
  <c r="E1335"/>
  <c r="D1335"/>
  <c r="L1334"/>
  <c r="F1334"/>
  <c r="E1334"/>
  <c r="D1334"/>
  <c r="C1333"/>
  <c r="B1333"/>
  <c r="E1333" s="1"/>
  <c r="L1332"/>
  <c r="F1332"/>
  <c r="E1332"/>
  <c r="D1332"/>
  <c r="L1331"/>
  <c r="F1331"/>
  <c r="E1331"/>
  <c r="D1331"/>
  <c r="L1330"/>
  <c r="F1330"/>
  <c r="E1330"/>
  <c r="D1330"/>
  <c r="L1329"/>
  <c r="F1329"/>
  <c r="E1329"/>
  <c r="D1329"/>
  <c r="L1328"/>
  <c r="F1328"/>
  <c r="E1328"/>
  <c r="D1328"/>
  <c r="M1327"/>
  <c r="N1327" s="1"/>
  <c r="L1327"/>
  <c r="F1327"/>
  <c r="E1327"/>
  <c r="D1327"/>
  <c r="M1326"/>
  <c r="N1326" s="1"/>
  <c r="L1326"/>
  <c r="F1326"/>
  <c r="E1326"/>
  <c r="D1326"/>
  <c r="L1325"/>
  <c r="F1325"/>
  <c r="E1325"/>
  <c r="D1325"/>
  <c r="L1324"/>
  <c r="F1324"/>
  <c r="E1324"/>
  <c r="D1324"/>
  <c r="L1323"/>
  <c r="F1323"/>
  <c r="E1323"/>
  <c r="D1323"/>
  <c r="L1322"/>
  <c r="F1322"/>
  <c r="E1322"/>
  <c r="D1322"/>
  <c r="L1321"/>
  <c r="F1321"/>
  <c r="E1321"/>
  <c r="D1321"/>
  <c r="L1320"/>
  <c r="F1320"/>
  <c r="E1320"/>
  <c r="D1320"/>
  <c r="C1319"/>
  <c r="B1319"/>
  <c r="L1318"/>
  <c r="F1318"/>
  <c r="D1318"/>
  <c r="E1318" s="1"/>
  <c r="L1317"/>
  <c r="F1317"/>
  <c r="D1317"/>
  <c r="E1317" s="1"/>
  <c r="L1316"/>
  <c r="F1316"/>
  <c r="E1316"/>
  <c r="D1316"/>
  <c r="L1315"/>
  <c r="F1315"/>
  <c r="E1315"/>
  <c r="D1315"/>
  <c r="L1314"/>
  <c r="F1314"/>
  <c r="E1314"/>
  <c r="D1314"/>
  <c r="M1313"/>
  <c r="N1313" s="1"/>
  <c r="L1313"/>
  <c r="F1313"/>
  <c r="E1313"/>
  <c r="D1313"/>
  <c r="M1312"/>
  <c r="N1312" s="1"/>
  <c r="L1312"/>
  <c r="F1312"/>
  <c r="E1312"/>
  <c r="D1312"/>
  <c r="M1311"/>
  <c r="N1311" s="1"/>
  <c r="L1311"/>
  <c r="F1311"/>
  <c r="E1311"/>
  <c r="D1311"/>
  <c r="L1310"/>
  <c r="F1310"/>
  <c r="E1310"/>
  <c r="D1310"/>
  <c r="M1309"/>
  <c r="N1309" s="1"/>
  <c r="L1309"/>
  <c r="F1309"/>
  <c r="E1309"/>
  <c r="D1309"/>
  <c r="L1308"/>
  <c r="F1308"/>
  <c r="E1308"/>
  <c r="D1308"/>
  <c r="L1307"/>
  <c r="F1307"/>
  <c r="E1307"/>
  <c r="D1307"/>
  <c r="L1306"/>
  <c r="F1306"/>
  <c r="E1306"/>
  <c r="D1306"/>
  <c r="L1305"/>
  <c r="F1305"/>
  <c r="D1305"/>
  <c r="E1305" s="1"/>
  <c r="C1304"/>
  <c r="B1304"/>
  <c r="M1302"/>
  <c r="N1302" s="1"/>
  <c r="L1302"/>
  <c r="F1302"/>
  <c r="E1302"/>
  <c r="D1302"/>
  <c r="L1301"/>
  <c r="F1301"/>
  <c r="E1301"/>
  <c r="D1301"/>
  <c r="L1300"/>
  <c r="F1300"/>
  <c r="E1300"/>
  <c r="D1300"/>
  <c r="C1299"/>
  <c r="B1299"/>
  <c r="L1298"/>
  <c r="F1298"/>
  <c r="E1298"/>
  <c r="D1298"/>
  <c r="L1297"/>
  <c r="F1297"/>
  <c r="E1297"/>
  <c r="D1297"/>
  <c r="M1296"/>
  <c r="N1296" s="1"/>
  <c r="L1296"/>
  <c r="F1296"/>
  <c r="E1296"/>
  <c r="D1296"/>
  <c r="C1295"/>
  <c r="B1295"/>
  <c r="E1295" s="1"/>
  <c r="L1294"/>
  <c r="F1294"/>
  <c r="D1294"/>
  <c r="E1294" s="1"/>
  <c r="M1292"/>
  <c r="N1292" s="1"/>
  <c r="L1292"/>
  <c r="F1292"/>
  <c r="D1292"/>
  <c r="E1292" s="1"/>
  <c r="L1291"/>
  <c r="F1291"/>
  <c r="D1291"/>
  <c r="E1291" s="1"/>
  <c r="L1290"/>
  <c r="F1290"/>
  <c r="D1290"/>
  <c r="E1290" s="1"/>
  <c r="L1289"/>
  <c r="F1289"/>
  <c r="E1289"/>
  <c r="D1289"/>
  <c r="L1288"/>
  <c r="F1288"/>
  <c r="D1288"/>
  <c r="E1288" s="1"/>
  <c r="L1287"/>
  <c r="F1287"/>
  <c r="E1287"/>
  <c r="D1287"/>
  <c r="M1286"/>
  <c r="N1286" s="1"/>
  <c r="L1286"/>
  <c r="F1286"/>
  <c r="E1286"/>
  <c r="D1286"/>
  <c r="C1285"/>
  <c r="B1285"/>
  <c r="L1283"/>
  <c r="F1283"/>
  <c r="E1283"/>
  <c r="D1283"/>
  <c r="C1282"/>
  <c r="B1282"/>
  <c r="M1281"/>
  <c r="N1281" s="1"/>
  <c r="L1281"/>
  <c r="F1281"/>
  <c r="E1281"/>
  <c r="D1281"/>
  <c r="L1280"/>
  <c r="F1280"/>
  <c r="E1280"/>
  <c r="D1280"/>
  <c r="L1279"/>
  <c r="F1279"/>
  <c r="E1279"/>
  <c r="D1279"/>
  <c r="L1278"/>
  <c r="F1278"/>
  <c r="E1278"/>
  <c r="D1278"/>
  <c r="M1277"/>
  <c r="N1277" s="1"/>
  <c r="L1277"/>
  <c r="F1277"/>
  <c r="E1277"/>
  <c r="D1277"/>
  <c r="L1276"/>
  <c r="F1276"/>
  <c r="E1276"/>
  <c r="D1276"/>
  <c r="L1275"/>
  <c r="F1275"/>
  <c r="E1275"/>
  <c r="D1275"/>
  <c r="L1274"/>
  <c r="F1274"/>
  <c r="E1274"/>
  <c r="D1274"/>
  <c r="L1273"/>
  <c r="F1273"/>
  <c r="E1273"/>
  <c r="D1273"/>
  <c r="L1272"/>
  <c r="F1272"/>
  <c r="E1272"/>
  <c r="D1272"/>
  <c r="M1271"/>
  <c r="N1271" s="1"/>
  <c r="L1271"/>
  <c r="F1271"/>
  <c r="E1271"/>
  <c r="D1271"/>
  <c r="M1270"/>
  <c r="N1270" s="1"/>
  <c r="L1270"/>
  <c r="F1270"/>
  <c r="E1270"/>
  <c r="D1270"/>
  <c r="M1269"/>
  <c r="N1269" s="1"/>
  <c r="L1269"/>
  <c r="F1269"/>
  <c r="E1269"/>
  <c r="D1269"/>
  <c r="L1268"/>
  <c r="F1268"/>
  <c r="E1268"/>
  <c r="D1268"/>
  <c r="C1267"/>
  <c r="B1267"/>
  <c r="M1266"/>
  <c r="N1266" s="1"/>
  <c r="L1266"/>
  <c r="F1266"/>
  <c r="E1266"/>
  <c r="D1266"/>
  <c r="M1265"/>
  <c r="N1265" s="1"/>
  <c r="L1265"/>
  <c r="F1265"/>
  <c r="E1265"/>
  <c r="D1265"/>
  <c r="M1264"/>
  <c r="N1264" s="1"/>
  <c r="L1264"/>
  <c r="F1264"/>
  <c r="E1264"/>
  <c r="D1264"/>
  <c r="L1263"/>
  <c r="F1263"/>
  <c r="E1263"/>
  <c r="D1263"/>
  <c r="L1262"/>
  <c r="F1262"/>
  <c r="E1262"/>
  <c r="D1262"/>
  <c r="L1261"/>
  <c r="F1261"/>
  <c r="E1261"/>
  <c r="D1261"/>
  <c r="L1260"/>
  <c r="F1260"/>
  <c r="E1260"/>
  <c r="D1260"/>
  <c r="L1259"/>
  <c r="F1259"/>
  <c r="E1259"/>
  <c r="D1259"/>
  <c r="L1258"/>
  <c r="F1258"/>
  <c r="E1258"/>
  <c r="D1258"/>
  <c r="L1257"/>
  <c r="F1257"/>
  <c r="E1257"/>
  <c r="D1257"/>
  <c r="L1256"/>
  <c r="F1256"/>
  <c r="E1256"/>
  <c r="D1256"/>
  <c r="L1255"/>
  <c r="F1255"/>
  <c r="E1255"/>
  <c r="D1255"/>
  <c r="C1254"/>
  <c r="B1254"/>
  <c r="L1253"/>
  <c r="F1253"/>
  <c r="E1253"/>
  <c r="D1253"/>
  <c r="L1252"/>
  <c r="F1252"/>
  <c r="E1252"/>
  <c r="D1252"/>
  <c r="L1251"/>
  <c r="F1251"/>
  <c r="E1251"/>
  <c r="D1251"/>
  <c r="L1250"/>
  <c r="F1250"/>
  <c r="E1250"/>
  <c r="D1250"/>
  <c r="L1249"/>
  <c r="F1249"/>
  <c r="E1249"/>
  <c r="D1249"/>
  <c r="L1248"/>
  <c r="F1248"/>
  <c r="E1248"/>
  <c r="D1248"/>
  <c r="L1247"/>
  <c r="F1247"/>
  <c r="E1247"/>
  <c r="D1247"/>
  <c r="L1246"/>
  <c r="F1246"/>
  <c r="E1246"/>
  <c r="D1246"/>
  <c r="C1245"/>
  <c r="B1245"/>
  <c r="L1244"/>
  <c r="F1244"/>
  <c r="E1244"/>
  <c r="D1244"/>
  <c r="L1243"/>
  <c r="F1243"/>
  <c r="E1243"/>
  <c r="D1243"/>
  <c r="L1242"/>
  <c r="F1242"/>
  <c r="E1242"/>
  <c r="D1242"/>
  <c r="L1241"/>
  <c r="F1241"/>
  <c r="E1241"/>
  <c r="D1241"/>
  <c r="L1240"/>
  <c r="F1240"/>
  <c r="E1240"/>
  <c r="D1240"/>
  <c r="L1239"/>
  <c r="F1239"/>
  <c r="E1239"/>
  <c r="D1239"/>
  <c r="L1238"/>
  <c r="F1238"/>
  <c r="E1238"/>
  <c r="D1238"/>
  <c r="L1237"/>
  <c r="F1237"/>
  <c r="E1237"/>
  <c r="D1237"/>
  <c r="L1236"/>
  <c r="F1236"/>
  <c r="E1236"/>
  <c r="D1236"/>
  <c r="L1235"/>
  <c r="F1235"/>
  <c r="E1235"/>
  <c r="D1235"/>
  <c r="M1234"/>
  <c r="N1234" s="1"/>
  <c r="L1234"/>
  <c r="F1234"/>
  <c r="E1234"/>
  <c r="D1234"/>
  <c r="M1233"/>
  <c r="N1233" s="1"/>
  <c r="L1233"/>
  <c r="F1233"/>
  <c r="E1233"/>
  <c r="D1233"/>
  <c r="M1232"/>
  <c r="N1232" s="1"/>
  <c r="L1232"/>
  <c r="F1232"/>
  <c r="E1232"/>
  <c r="D1232"/>
  <c r="L1231"/>
  <c r="F1231"/>
  <c r="E1231"/>
  <c r="D1231"/>
  <c r="L1230"/>
  <c r="F1230"/>
  <c r="E1230"/>
  <c r="D1230"/>
  <c r="L1229"/>
  <c r="F1229"/>
  <c r="E1229"/>
  <c r="D1229"/>
  <c r="L1228"/>
  <c r="F1228"/>
  <c r="E1228"/>
  <c r="D1228"/>
  <c r="L1227"/>
  <c r="F1227"/>
  <c r="E1227"/>
  <c r="D1227"/>
  <c r="C1226"/>
  <c r="B1226"/>
  <c r="L1225"/>
  <c r="F1225"/>
  <c r="D1225"/>
  <c r="E1225" s="1"/>
  <c r="L1224"/>
  <c r="F1224"/>
  <c r="D1224"/>
  <c r="E1224" s="1"/>
  <c r="M1223"/>
  <c r="N1223" s="1"/>
  <c r="L1223"/>
  <c r="F1223"/>
  <c r="E1223"/>
  <c r="D1223"/>
  <c r="L1222"/>
  <c r="F1222"/>
  <c r="E1222"/>
  <c r="D1222"/>
  <c r="L1221"/>
  <c r="F1221"/>
  <c r="E1221"/>
  <c r="D1221"/>
  <c r="L1220"/>
  <c r="F1220"/>
  <c r="E1220"/>
  <c r="D1220"/>
  <c r="M1219"/>
  <c r="N1219" s="1"/>
  <c r="L1219"/>
  <c r="F1219"/>
  <c r="E1219"/>
  <c r="D1219"/>
  <c r="L1218"/>
  <c r="F1218"/>
  <c r="E1218"/>
  <c r="D1218"/>
  <c r="M1217"/>
  <c r="N1217" s="1"/>
  <c r="L1217"/>
  <c r="F1217"/>
  <c r="D1217"/>
  <c r="E1217" s="1"/>
  <c r="M1216"/>
  <c r="N1216" s="1"/>
  <c r="L1216"/>
  <c r="F1216"/>
  <c r="E1216"/>
  <c r="D1216"/>
  <c r="M1215"/>
  <c r="N1215" s="1"/>
  <c r="L1215"/>
  <c r="F1215"/>
  <c r="E1215"/>
  <c r="D1215"/>
  <c r="M1214"/>
  <c r="N1214" s="1"/>
  <c r="L1214"/>
  <c r="F1214"/>
  <c r="E1214"/>
  <c r="D1214"/>
  <c r="M1213"/>
  <c r="N1213" s="1"/>
  <c r="L1213"/>
  <c r="F1213"/>
  <c r="E1213"/>
  <c r="D1213"/>
  <c r="M1212"/>
  <c r="N1212" s="1"/>
  <c r="L1212"/>
  <c r="F1212"/>
  <c r="E1212"/>
  <c r="D1212"/>
  <c r="M1211"/>
  <c r="N1211" s="1"/>
  <c r="L1211"/>
  <c r="F1211"/>
  <c r="D1211"/>
  <c r="E1211" s="1"/>
  <c r="L1210"/>
  <c r="F1210"/>
  <c r="D1210"/>
  <c r="E1210" s="1"/>
  <c r="C1209"/>
  <c r="B1209"/>
  <c r="L1207"/>
  <c r="F1207"/>
  <c r="E1207"/>
  <c r="D1207"/>
  <c r="L1206"/>
  <c r="F1206"/>
  <c r="E1206"/>
  <c r="D1206"/>
  <c r="L1205"/>
  <c r="F1205"/>
  <c r="E1205"/>
  <c r="D1205"/>
  <c r="L1204"/>
  <c r="F1204"/>
  <c r="E1204"/>
  <c r="D1204"/>
  <c r="L1203"/>
  <c r="F1203"/>
  <c r="E1203"/>
  <c r="D1203"/>
  <c r="L1202"/>
  <c r="F1202"/>
  <c r="E1202"/>
  <c r="D1202"/>
  <c r="L1201"/>
  <c r="F1201"/>
  <c r="E1201"/>
  <c r="D1201"/>
  <c r="L1200"/>
  <c r="F1200"/>
  <c r="E1200"/>
  <c r="D1200"/>
  <c r="L1199"/>
  <c r="F1199"/>
  <c r="E1199"/>
  <c r="D1199"/>
  <c r="C1198"/>
  <c r="B1198"/>
  <c r="L1197"/>
  <c r="F1197"/>
  <c r="E1197"/>
  <c r="D1197"/>
  <c r="L1196"/>
  <c r="F1196"/>
  <c r="E1196"/>
  <c r="D1196"/>
  <c r="L1195"/>
  <c r="F1195"/>
  <c r="E1195"/>
  <c r="D1195"/>
  <c r="L1194"/>
  <c r="F1194"/>
  <c r="E1194"/>
  <c r="D1194"/>
  <c r="C1193"/>
  <c r="B1193"/>
  <c r="B1192" s="1"/>
  <c r="E1192" s="1"/>
  <c r="L1191"/>
  <c r="F1191"/>
  <c r="E1191"/>
  <c r="D1191"/>
  <c r="L1190"/>
  <c r="F1190"/>
  <c r="E1190"/>
  <c r="D1190"/>
  <c r="C1189"/>
  <c r="B1189"/>
  <c r="E1189" s="1"/>
  <c r="L1188"/>
  <c r="F1188"/>
  <c r="D1188"/>
  <c r="E1188" s="1"/>
  <c r="M1187"/>
  <c r="N1187" s="1"/>
  <c r="L1187"/>
  <c r="F1187"/>
  <c r="E1187"/>
  <c r="D1187"/>
  <c r="M1186"/>
  <c r="N1186" s="1"/>
  <c r="L1186"/>
  <c r="F1186"/>
  <c r="E1186"/>
  <c r="D1186"/>
  <c r="L1185"/>
  <c r="F1185"/>
  <c r="E1185"/>
  <c r="D1185"/>
  <c r="M1184"/>
  <c r="N1184" s="1"/>
  <c r="L1184"/>
  <c r="F1184"/>
  <c r="E1184"/>
  <c r="D1184"/>
  <c r="C1183"/>
  <c r="B1183"/>
  <c r="F1182"/>
  <c r="E1182"/>
  <c r="D1182"/>
  <c r="M1181"/>
  <c r="N1181" s="1"/>
  <c r="L1181"/>
  <c r="F1181"/>
  <c r="E1181"/>
  <c r="D1181"/>
  <c r="M1180"/>
  <c r="N1180" s="1"/>
  <c r="L1180"/>
  <c r="F1180"/>
  <c r="E1180"/>
  <c r="D1180"/>
  <c r="L1179"/>
  <c r="F1179"/>
  <c r="E1179"/>
  <c r="D1179"/>
  <c r="L1178"/>
  <c r="F1178"/>
  <c r="E1178"/>
  <c r="D1178"/>
  <c r="L1177"/>
  <c r="F1177"/>
  <c r="E1177"/>
  <c r="D1177"/>
  <c r="L1176"/>
  <c r="F1176"/>
  <c r="E1176"/>
  <c r="D1176"/>
  <c r="C1175"/>
  <c r="C1165" s="1"/>
  <c r="B1175"/>
  <c r="E1175" s="1"/>
  <c r="M1174"/>
  <c r="N1174" s="1"/>
  <c r="L1174"/>
  <c r="F1174"/>
  <c r="D1174"/>
  <c r="E1174" s="1"/>
  <c r="M1173"/>
  <c r="N1173" s="1"/>
  <c r="L1173"/>
  <c r="F1173"/>
  <c r="D1173"/>
  <c r="E1173" s="1"/>
  <c r="M1172"/>
  <c r="N1172" s="1"/>
  <c r="L1172"/>
  <c r="F1172"/>
  <c r="E1172"/>
  <c r="D1172"/>
  <c r="M1171"/>
  <c r="N1171" s="1"/>
  <c r="L1171"/>
  <c r="F1171"/>
  <c r="E1171"/>
  <c r="D1171"/>
  <c r="M1170"/>
  <c r="N1170" s="1"/>
  <c r="L1170"/>
  <c r="F1170"/>
  <c r="E1170"/>
  <c r="D1170"/>
  <c r="L1169"/>
  <c r="F1169"/>
  <c r="E1169"/>
  <c r="D1169"/>
  <c r="L1168"/>
  <c r="F1168"/>
  <c r="E1168"/>
  <c r="D1168"/>
  <c r="L1167"/>
  <c r="F1167"/>
  <c r="D1167"/>
  <c r="E1167" s="1"/>
  <c r="L1166"/>
  <c r="F1166"/>
  <c r="D1166"/>
  <c r="E1166" s="1"/>
  <c r="B1165"/>
  <c r="L1163"/>
  <c r="F1163"/>
  <c r="E1163"/>
  <c r="D1163"/>
  <c r="L1162"/>
  <c r="F1162"/>
  <c r="E1162"/>
  <c r="D1162"/>
  <c r="M1161"/>
  <c r="N1161" s="1"/>
  <c r="L1161"/>
  <c r="F1161"/>
  <c r="E1161"/>
  <c r="D1161"/>
  <c r="M1160"/>
  <c r="N1160" s="1"/>
  <c r="L1160"/>
  <c r="F1160"/>
  <c r="E1160"/>
  <c r="D1160"/>
  <c r="L1159"/>
  <c r="F1159"/>
  <c r="E1159"/>
  <c r="D1159"/>
  <c r="L1158"/>
  <c r="F1158"/>
  <c r="E1158"/>
  <c r="D1158"/>
  <c r="C1157"/>
  <c r="B1157"/>
  <c r="E1157" s="1"/>
  <c r="M1156"/>
  <c r="N1156" s="1"/>
  <c r="L1156"/>
  <c r="F1156"/>
  <c r="D1156"/>
  <c r="E1156" s="1"/>
  <c r="L1155"/>
  <c r="F1155"/>
  <c r="E1155"/>
  <c r="D1155"/>
  <c r="L1154"/>
  <c r="F1154"/>
  <c r="D1154"/>
  <c r="E1154" s="1"/>
  <c r="M1153"/>
  <c r="N1153" s="1"/>
  <c r="L1153"/>
  <c r="F1153"/>
  <c r="E1153"/>
  <c r="D1153"/>
  <c r="M1152"/>
  <c r="N1152" s="1"/>
  <c r="L1152"/>
  <c r="F1152"/>
  <c r="D1152"/>
  <c r="E1152" s="1"/>
  <c r="L1151"/>
  <c r="F1151"/>
  <c r="D1151"/>
  <c r="E1151" s="1"/>
  <c r="C1150"/>
  <c r="B1150"/>
  <c r="L1149"/>
  <c r="F1149"/>
  <c r="E1149"/>
  <c r="D1149"/>
  <c r="L1148"/>
  <c r="F1148"/>
  <c r="E1148"/>
  <c r="D1148"/>
  <c r="M1147"/>
  <c r="N1147" s="1"/>
  <c r="L1147"/>
  <c r="F1147"/>
  <c r="E1147"/>
  <c r="D1147"/>
  <c r="M1146"/>
  <c r="N1146" s="1"/>
  <c r="L1146"/>
  <c r="F1146"/>
  <c r="E1146"/>
  <c r="D1146"/>
  <c r="M1145"/>
  <c r="N1145" s="1"/>
  <c r="L1145"/>
  <c r="F1145"/>
  <c r="E1145"/>
  <c r="D1145"/>
  <c r="M1144"/>
  <c r="N1144" s="1"/>
  <c r="L1144"/>
  <c r="F1144"/>
  <c r="E1144"/>
  <c r="D1144"/>
  <c r="C1143"/>
  <c r="B1143"/>
  <c r="E1143" s="1"/>
  <c r="M1142"/>
  <c r="N1142" s="1"/>
  <c r="L1142"/>
  <c r="F1142"/>
  <c r="E1142"/>
  <c r="D1142"/>
  <c r="M1141"/>
  <c r="N1141" s="1"/>
  <c r="L1141"/>
  <c r="F1141"/>
  <c r="E1141"/>
  <c r="D1141"/>
  <c r="L1140"/>
  <c r="F1140"/>
  <c r="E1140"/>
  <c r="D1140"/>
  <c r="M1139"/>
  <c r="N1139" s="1"/>
  <c r="L1139"/>
  <c r="F1139"/>
  <c r="E1139"/>
  <c r="D1139"/>
  <c r="M1138"/>
  <c r="N1138" s="1"/>
  <c r="L1138"/>
  <c r="F1138"/>
  <c r="E1138"/>
  <c r="D1138"/>
  <c r="M1137"/>
  <c r="N1137" s="1"/>
  <c r="L1137"/>
  <c r="F1137"/>
  <c r="E1137"/>
  <c r="D1137"/>
  <c r="L1136"/>
  <c r="F1136"/>
  <c r="E1136"/>
  <c r="D1136"/>
  <c r="L1135"/>
  <c r="F1135"/>
  <c r="E1135"/>
  <c r="D1135"/>
  <c r="C1134"/>
  <c r="B1134"/>
  <c r="E1134" s="1"/>
  <c r="L1133"/>
  <c r="F1133"/>
  <c r="E1133"/>
  <c r="D1133"/>
  <c r="L1132"/>
  <c r="F1132"/>
  <c r="E1132"/>
  <c r="D1132"/>
  <c r="L1131"/>
  <c r="F1131"/>
  <c r="E1131"/>
  <c r="D1131"/>
  <c r="L1130"/>
  <c r="F1130"/>
  <c r="E1130"/>
  <c r="D1130"/>
  <c r="L1129"/>
  <c r="F1129"/>
  <c r="E1129"/>
  <c r="D1129"/>
  <c r="L1128"/>
  <c r="F1128"/>
  <c r="E1128"/>
  <c r="D1128"/>
  <c r="L1127"/>
  <c r="F1127"/>
  <c r="E1127"/>
  <c r="D1127"/>
  <c r="M1126"/>
  <c r="N1126" s="1"/>
  <c r="L1126"/>
  <c r="F1126"/>
  <c r="E1126"/>
  <c r="D1126"/>
  <c r="M1125"/>
  <c r="N1125" s="1"/>
  <c r="L1125"/>
  <c r="F1125"/>
  <c r="E1125"/>
  <c r="D1125"/>
  <c r="M1124"/>
  <c r="N1124" s="1"/>
  <c r="L1124"/>
  <c r="F1124"/>
  <c r="E1124"/>
  <c r="D1124"/>
  <c r="L1123"/>
  <c r="F1123"/>
  <c r="E1123"/>
  <c r="D1123"/>
  <c r="L1122"/>
  <c r="F1122"/>
  <c r="E1122"/>
  <c r="D1122"/>
  <c r="L1121"/>
  <c r="F1121"/>
  <c r="E1121"/>
  <c r="D1121"/>
  <c r="C1120"/>
  <c r="B1120"/>
  <c r="E1120" s="1"/>
  <c r="L1119"/>
  <c r="F1119"/>
  <c r="E1119"/>
  <c r="D1119"/>
  <c r="M1118"/>
  <c r="N1118" s="1"/>
  <c r="L1118"/>
  <c r="F1118"/>
  <c r="E1118"/>
  <c r="D1118"/>
  <c r="L1117"/>
  <c r="F1117"/>
  <c r="E1117"/>
  <c r="D1117"/>
  <c r="L1116"/>
  <c r="F1116"/>
  <c r="E1116"/>
  <c r="D1116"/>
  <c r="C1115"/>
  <c r="B1115"/>
  <c r="E1115" s="1"/>
  <c r="L1114"/>
  <c r="F1114"/>
  <c r="D1114"/>
  <c r="E1114" s="1"/>
  <c r="L1113"/>
  <c r="F1113"/>
  <c r="E1113"/>
  <c r="D1113"/>
  <c r="L1112"/>
  <c r="F1112"/>
  <c r="E1112"/>
  <c r="D1112"/>
  <c r="L1111"/>
  <c r="F1111"/>
  <c r="E1111"/>
  <c r="D1111"/>
  <c r="L1110"/>
  <c r="F1110"/>
  <c r="E1110"/>
  <c r="D1110"/>
  <c r="L1109"/>
  <c r="F1109"/>
  <c r="E1109"/>
  <c r="D1109"/>
  <c r="L1108"/>
  <c r="F1108"/>
  <c r="E1108"/>
  <c r="D1108"/>
  <c r="L1107"/>
  <c r="F1107"/>
  <c r="E1107"/>
  <c r="D1107"/>
  <c r="L1106"/>
  <c r="F1106"/>
  <c r="E1106"/>
  <c r="D1106"/>
  <c r="L1105"/>
  <c r="F1105"/>
  <c r="E1105"/>
  <c r="D1105"/>
  <c r="L1104"/>
  <c r="F1104"/>
  <c r="E1104"/>
  <c r="D1104"/>
  <c r="M1103"/>
  <c r="N1103" s="1"/>
  <c r="L1103"/>
  <c r="F1103"/>
  <c r="E1103"/>
  <c r="D1103"/>
  <c r="M1102"/>
  <c r="N1102" s="1"/>
  <c r="L1102"/>
  <c r="F1102"/>
  <c r="E1102"/>
  <c r="D1102"/>
  <c r="L1101"/>
  <c r="F1101"/>
  <c r="E1101"/>
  <c r="D1101"/>
  <c r="L1100"/>
  <c r="F1100"/>
  <c r="E1100"/>
  <c r="D1100"/>
  <c r="C1099"/>
  <c r="B1099"/>
  <c r="L1098"/>
  <c r="F1098"/>
  <c r="E1098"/>
  <c r="D1098"/>
  <c r="L1097"/>
  <c r="F1097"/>
  <c r="E1097"/>
  <c r="D1097"/>
  <c r="L1096"/>
  <c r="F1096"/>
  <c r="E1096"/>
  <c r="D1096"/>
  <c r="L1095"/>
  <c r="F1095"/>
  <c r="E1095"/>
  <c r="D1095"/>
  <c r="L1094"/>
  <c r="F1094"/>
  <c r="E1094"/>
  <c r="D1094"/>
  <c r="M1093"/>
  <c r="N1093" s="1"/>
  <c r="L1093"/>
  <c r="F1093"/>
  <c r="E1093"/>
  <c r="D1093"/>
  <c r="M1092"/>
  <c r="N1092" s="1"/>
  <c r="L1092"/>
  <c r="F1092"/>
  <c r="E1092"/>
  <c r="D1092"/>
  <c r="L1091"/>
  <c r="F1091"/>
  <c r="E1091"/>
  <c r="D1091"/>
  <c r="L1090"/>
  <c r="F1090"/>
  <c r="E1090"/>
  <c r="D1090"/>
  <c r="C1089"/>
  <c r="B1089"/>
  <c r="E1089" s="1"/>
  <c r="L1087"/>
  <c r="F1087"/>
  <c r="E1087"/>
  <c r="D1087"/>
  <c r="L1086"/>
  <c r="F1086"/>
  <c r="E1086"/>
  <c r="D1086"/>
  <c r="C1085"/>
  <c r="B1085"/>
  <c r="E1085" s="1"/>
  <c r="L1084"/>
  <c r="F1084"/>
  <c r="E1084"/>
  <c r="D1084"/>
  <c r="L1083"/>
  <c r="F1083"/>
  <c r="E1083"/>
  <c r="D1083"/>
  <c r="M1082"/>
  <c r="N1082" s="1"/>
  <c r="L1082"/>
  <c r="F1082"/>
  <c r="E1082"/>
  <c r="D1082"/>
  <c r="L1081"/>
  <c r="F1081"/>
  <c r="D1081"/>
  <c r="E1081" s="1"/>
  <c r="C1080"/>
  <c r="B1080"/>
  <c r="L1079"/>
  <c r="F1079"/>
  <c r="E1079"/>
  <c r="D1079"/>
  <c r="L1078"/>
  <c r="F1078"/>
  <c r="E1078"/>
  <c r="D1078"/>
  <c r="M1077"/>
  <c r="N1077" s="1"/>
  <c r="L1077"/>
  <c r="F1077"/>
  <c r="E1077"/>
  <c r="D1077"/>
  <c r="L1076"/>
  <c r="F1076"/>
  <c r="E1076"/>
  <c r="D1076"/>
  <c r="M1075"/>
  <c r="N1075" s="1"/>
  <c r="L1075"/>
  <c r="F1075"/>
  <c r="E1075"/>
  <c r="D1075"/>
  <c r="M1074"/>
  <c r="N1074" s="1"/>
  <c r="L1074"/>
  <c r="F1074"/>
  <c r="E1074"/>
  <c r="D1074"/>
  <c r="C1073"/>
  <c r="B1073"/>
  <c r="E1073" s="1"/>
  <c r="M1072"/>
  <c r="N1072" s="1"/>
  <c r="L1072"/>
  <c r="F1072"/>
  <c r="D1072"/>
  <c r="E1072" s="1"/>
  <c r="L1071"/>
  <c r="F1071"/>
  <c r="E1071"/>
  <c r="D1071"/>
  <c r="L1070"/>
  <c r="F1070"/>
  <c r="E1070"/>
  <c r="D1070"/>
  <c r="L1069"/>
  <c r="F1069"/>
  <c r="D1069"/>
  <c r="E1069" s="1"/>
  <c r="C1068"/>
  <c r="B1068"/>
  <c r="L1067"/>
  <c r="F1067"/>
  <c r="E1067"/>
  <c r="D1067"/>
  <c r="L1066"/>
  <c r="F1066"/>
  <c r="E1066"/>
  <c r="D1066"/>
  <c r="L1065"/>
  <c r="F1065"/>
  <c r="E1065"/>
  <c r="D1065"/>
  <c r="L1064"/>
  <c r="F1064"/>
  <c r="E1064"/>
  <c r="D1064"/>
  <c r="L1063"/>
  <c r="F1063"/>
  <c r="E1063"/>
  <c r="D1063"/>
  <c r="L1062"/>
  <c r="F1062"/>
  <c r="E1062"/>
  <c r="D1062"/>
  <c r="L1061"/>
  <c r="F1061"/>
  <c r="E1061"/>
  <c r="D1061"/>
  <c r="L1060"/>
  <c r="F1060"/>
  <c r="E1060"/>
  <c r="D1060"/>
  <c r="L1059"/>
  <c r="F1059"/>
  <c r="E1059"/>
  <c r="D1059"/>
  <c r="C1058"/>
  <c r="B1058"/>
  <c r="E1058" s="1"/>
  <c r="L1057"/>
  <c r="F1057"/>
  <c r="E1057"/>
  <c r="D1057"/>
  <c r="L1056"/>
  <c r="F1056"/>
  <c r="E1056"/>
  <c r="D1056"/>
  <c r="L1055"/>
  <c r="F1055"/>
  <c r="E1055"/>
  <c r="D1055"/>
  <c r="L1054"/>
  <c r="F1054"/>
  <c r="E1054"/>
  <c r="D1054"/>
  <c r="L1053"/>
  <c r="F1053"/>
  <c r="E1053"/>
  <c r="D1053"/>
  <c r="L1052"/>
  <c r="F1052"/>
  <c r="E1052"/>
  <c r="D1052"/>
  <c r="M1051"/>
  <c r="N1051" s="1"/>
  <c r="L1051"/>
  <c r="F1051"/>
  <c r="E1051"/>
  <c r="D1051"/>
  <c r="L1050"/>
  <c r="F1050"/>
  <c r="E1050"/>
  <c r="D1050"/>
  <c r="L1049"/>
  <c r="F1049"/>
  <c r="E1049"/>
  <c r="D1049"/>
  <c r="C1048"/>
  <c r="B1048"/>
  <c r="E1048" s="1"/>
  <c r="L1047"/>
  <c r="F1047"/>
  <c r="D1047"/>
  <c r="E1047" s="1"/>
  <c r="L1046"/>
  <c r="F1046"/>
  <c r="E1046"/>
  <c r="D1046"/>
  <c r="L1045"/>
  <c r="F1045"/>
  <c r="E1045"/>
  <c r="D1045"/>
  <c r="L1044"/>
  <c r="F1044"/>
  <c r="E1044"/>
  <c r="D1044"/>
  <c r="L1043"/>
  <c r="F1043"/>
  <c r="E1043"/>
  <c r="D1043"/>
  <c r="L1042"/>
  <c r="F1042"/>
  <c r="E1042"/>
  <c r="D1042"/>
  <c r="L1041"/>
  <c r="F1041"/>
  <c r="E1041"/>
  <c r="D1041"/>
  <c r="L1040"/>
  <c r="F1040"/>
  <c r="E1040"/>
  <c r="D1040"/>
  <c r="L1039"/>
  <c r="F1039"/>
  <c r="E1039"/>
  <c r="D1039"/>
  <c r="L1038"/>
  <c r="F1038"/>
  <c r="E1038"/>
  <c r="D1038"/>
  <c r="L1037"/>
  <c r="F1037"/>
  <c r="E1037"/>
  <c r="D1037"/>
  <c r="L1036"/>
  <c r="F1036"/>
  <c r="E1036"/>
  <c r="D1036"/>
  <c r="L1035"/>
  <c r="F1035"/>
  <c r="E1035"/>
  <c r="D1035"/>
  <c r="M1034"/>
  <c r="N1034" s="1"/>
  <c r="L1034"/>
  <c r="F1034"/>
  <c r="E1034"/>
  <c r="D1034"/>
  <c r="L1033"/>
  <c r="F1033"/>
  <c r="E1033"/>
  <c r="D1033"/>
  <c r="L1032"/>
  <c r="F1032"/>
  <c r="E1032"/>
  <c r="D1032"/>
  <c r="L1031"/>
  <c r="F1031"/>
  <c r="E1031"/>
  <c r="D1031"/>
  <c r="L1030"/>
  <c r="F1030"/>
  <c r="D1030"/>
  <c r="E1030" s="1"/>
  <c r="L1029"/>
  <c r="F1029"/>
  <c r="E1029"/>
  <c r="D1029"/>
  <c r="L1028"/>
  <c r="F1028"/>
  <c r="E1028"/>
  <c r="D1028"/>
  <c r="L1027"/>
  <c r="F1027"/>
  <c r="D1027"/>
  <c r="E1027" s="1"/>
  <c r="L1026"/>
  <c r="F1026"/>
  <c r="D1026"/>
  <c r="E1026" s="1"/>
  <c r="C1025"/>
  <c r="B1025"/>
  <c r="M1023"/>
  <c r="N1023" s="1"/>
  <c r="L1023"/>
  <c r="F1023"/>
  <c r="E1023"/>
  <c r="D1023"/>
  <c r="M1022"/>
  <c r="N1022" s="1"/>
  <c r="L1022"/>
  <c r="F1022"/>
  <c r="E1022"/>
  <c r="D1022"/>
  <c r="C1021"/>
  <c r="B1021"/>
  <c r="M1020"/>
  <c r="N1020" s="1"/>
  <c r="L1020"/>
  <c r="F1020"/>
  <c r="D1020"/>
  <c r="E1020" s="1"/>
  <c r="L1019"/>
  <c r="F1019"/>
  <c r="E1019"/>
  <c r="D1019"/>
  <c r="M1018"/>
  <c r="N1018" s="1"/>
  <c r="L1018"/>
  <c r="F1018"/>
  <c r="E1018"/>
  <c r="D1018"/>
  <c r="C1017"/>
  <c r="B1017"/>
  <c r="F1016"/>
  <c r="E1016"/>
  <c r="D1016"/>
  <c r="F1015"/>
  <c r="E1015"/>
  <c r="D1015"/>
  <c r="L1014"/>
  <c r="F1014"/>
  <c r="E1014"/>
  <c r="D1014"/>
  <c r="L1013"/>
  <c r="F1013"/>
  <c r="D1013"/>
  <c r="E1013" s="1"/>
  <c r="L1012"/>
  <c r="F1012"/>
  <c r="D1012"/>
  <c r="E1012" s="1"/>
  <c r="L1011"/>
  <c r="F1011"/>
  <c r="E1011"/>
  <c r="D1011"/>
  <c r="L1010"/>
  <c r="F1010"/>
  <c r="E1010"/>
  <c r="D1010"/>
  <c r="C1009"/>
  <c r="B1009"/>
  <c r="M1008"/>
  <c r="N1008" s="1"/>
  <c r="L1008"/>
  <c r="F1008"/>
  <c r="E1008"/>
  <c r="D1008"/>
  <c r="F1007"/>
  <c r="D1007"/>
  <c r="E1007" s="1"/>
  <c r="L1006"/>
  <c r="F1006"/>
  <c r="E1006"/>
  <c r="D1006"/>
  <c r="M1005"/>
  <c r="N1005" s="1"/>
  <c r="L1005"/>
  <c r="F1005"/>
  <c r="D1005"/>
  <c r="E1005" s="1"/>
  <c r="M1004"/>
  <c r="N1004" s="1"/>
  <c r="L1004"/>
  <c r="F1004"/>
  <c r="E1004"/>
  <c r="D1004"/>
  <c r="L1003"/>
  <c r="F1003"/>
  <c r="D1003"/>
  <c r="E1003" s="1"/>
  <c r="C1002"/>
  <c r="B1002"/>
  <c r="L1001"/>
  <c r="F1001"/>
  <c r="E1001"/>
  <c r="D1001"/>
  <c r="M1000"/>
  <c r="N1000" s="1"/>
  <c r="L1000"/>
  <c r="F1000"/>
  <c r="E1000"/>
  <c r="D1000"/>
  <c r="M999"/>
  <c r="N999" s="1"/>
  <c r="L999"/>
  <c r="F999"/>
  <c r="E999"/>
  <c r="D999"/>
  <c r="M998"/>
  <c r="N998" s="1"/>
  <c r="L998"/>
  <c r="F998"/>
  <c r="E998"/>
  <c r="D998"/>
  <c r="M997"/>
  <c r="N997" s="1"/>
  <c r="L997"/>
  <c r="F997"/>
  <c r="E997"/>
  <c r="D997"/>
  <c r="C996"/>
  <c r="B996"/>
  <c r="F995"/>
  <c r="D995"/>
  <c r="E995" s="1"/>
  <c r="L994"/>
  <c r="F994"/>
  <c r="E994"/>
  <c r="D994"/>
  <c r="L993"/>
  <c r="F993"/>
  <c r="E993"/>
  <c r="D993"/>
  <c r="M992"/>
  <c r="N992" s="1"/>
  <c r="L992"/>
  <c r="F992"/>
  <c r="E992"/>
  <c r="D992"/>
  <c r="M991"/>
  <c r="N991" s="1"/>
  <c r="L991"/>
  <c r="F991"/>
  <c r="E991"/>
  <c r="D991"/>
  <c r="M990"/>
  <c r="N990" s="1"/>
  <c r="L990"/>
  <c r="F990"/>
  <c r="E990"/>
  <c r="D990"/>
  <c r="M989"/>
  <c r="N989" s="1"/>
  <c r="L989"/>
  <c r="F989"/>
  <c r="E989"/>
  <c r="D989"/>
  <c r="M988"/>
  <c r="N988" s="1"/>
  <c r="L988"/>
  <c r="F988"/>
  <c r="E988"/>
  <c r="D988"/>
  <c r="L987"/>
  <c r="F987"/>
  <c r="E987"/>
  <c r="D987"/>
  <c r="L986"/>
  <c r="F986"/>
  <c r="E986"/>
  <c r="D986"/>
  <c r="C985"/>
  <c r="B985"/>
  <c r="L984"/>
  <c r="F984"/>
  <c r="E984"/>
  <c r="D984"/>
  <c r="L983"/>
  <c r="F983"/>
  <c r="E983"/>
  <c r="D983"/>
  <c r="L982"/>
  <c r="F982"/>
  <c r="E982"/>
  <c r="D982"/>
  <c r="L981"/>
  <c r="F981"/>
  <c r="E981"/>
  <c r="D981"/>
  <c r="M980"/>
  <c r="N980" s="1"/>
  <c r="L980"/>
  <c r="F980"/>
  <c r="E980"/>
  <c r="D980"/>
  <c r="L979"/>
  <c r="F979"/>
  <c r="E979"/>
  <c r="D979"/>
  <c r="M978"/>
  <c r="N978" s="1"/>
  <c r="L978"/>
  <c r="F978"/>
  <c r="E978"/>
  <c r="D978"/>
  <c r="L977"/>
  <c r="F977"/>
  <c r="E977"/>
  <c r="D977"/>
  <c r="L976"/>
  <c r="F976"/>
  <c r="E976"/>
  <c r="D976"/>
  <c r="L975"/>
  <c r="F975"/>
  <c r="E975"/>
  <c r="D975"/>
  <c r="C974"/>
  <c r="B974"/>
  <c r="L973"/>
  <c r="F973"/>
  <c r="D973"/>
  <c r="E973" s="1"/>
  <c r="L972"/>
  <c r="F972"/>
  <c r="E972"/>
  <c r="D972"/>
  <c r="L971"/>
  <c r="F971"/>
  <c r="E971"/>
  <c r="D971"/>
  <c r="L970"/>
  <c r="F970"/>
  <c r="E970"/>
  <c r="D970"/>
  <c r="L969"/>
  <c r="F969"/>
  <c r="E969"/>
  <c r="D969"/>
  <c r="L968"/>
  <c r="F968"/>
  <c r="E968"/>
  <c r="D968"/>
  <c r="L967"/>
  <c r="F967"/>
  <c r="D967"/>
  <c r="E967" s="1"/>
  <c r="M966"/>
  <c r="N966" s="1"/>
  <c r="L966"/>
  <c r="F966"/>
  <c r="D966"/>
  <c r="E966" s="1"/>
  <c r="M965"/>
  <c r="N965" s="1"/>
  <c r="L965"/>
  <c r="F965"/>
  <c r="E965"/>
  <c r="D965"/>
  <c r="L964"/>
  <c r="F964"/>
  <c r="E964"/>
  <c r="D964"/>
  <c r="L963"/>
  <c r="F963"/>
  <c r="E963"/>
  <c r="D963"/>
  <c r="L962"/>
  <c r="F962"/>
  <c r="E962"/>
  <c r="D962"/>
  <c r="M961"/>
  <c r="N961" s="1"/>
  <c r="L961"/>
  <c r="F961"/>
  <c r="D961"/>
  <c r="E961" s="1"/>
  <c r="M960"/>
  <c r="N960" s="1"/>
  <c r="L960"/>
  <c r="F960"/>
  <c r="E960"/>
  <c r="D960"/>
  <c r="L959"/>
  <c r="F959"/>
  <c r="E959"/>
  <c r="D959"/>
  <c r="L958"/>
  <c r="F958"/>
  <c r="D958"/>
  <c r="E958" s="1"/>
  <c r="L957"/>
  <c r="F957"/>
  <c r="E957"/>
  <c r="D957"/>
  <c r="F956"/>
  <c r="L955"/>
  <c r="F955"/>
  <c r="E955"/>
  <c r="D955"/>
  <c r="M954"/>
  <c r="N954" s="1"/>
  <c r="L954"/>
  <c r="F954"/>
  <c r="E954"/>
  <c r="D954"/>
  <c r="M953"/>
  <c r="N953" s="1"/>
  <c r="L953"/>
  <c r="F953"/>
  <c r="E953"/>
  <c r="D953"/>
  <c r="M952"/>
  <c r="N952" s="1"/>
  <c r="L952"/>
  <c r="F952"/>
  <c r="E952"/>
  <c r="D952"/>
  <c r="L951"/>
  <c r="F951"/>
  <c r="D951"/>
  <c r="E951" s="1"/>
  <c r="L950"/>
  <c r="F950"/>
  <c r="D950"/>
  <c r="E950" s="1"/>
  <c r="M949"/>
  <c r="N949" s="1"/>
  <c r="L949"/>
  <c r="F949"/>
  <c r="E949"/>
  <c r="D949"/>
  <c r="M948"/>
  <c r="N948" s="1"/>
  <c r="L948"/>
  <c r="F948"/>
  <c r="D948"/>
  <c r="E948" s="1"/>
  <c r="M947"/>
  <c r="N947" s="1"/>
  <c r="L947"/>
  <c r="F947"/>
  <c r="D947"/>
  <c r="E947" s="1"/>
  <c r="C946"/>
  <c r="B946"/>
  <c r="M945"/>
  <c r="N945" s="1"/>
  <c r="L945"/>
  <c r="F945"/>
  <c r="E945"/>
  <c r="D945"/>
  <c r="L944"/>
  <c r="F944"/>
  <c r="E944"/>
  <c r="D944"/>
  <c r="M943"/>
  <c r="N943" s="1"/>
  <c r="L943"/>
  <c r="F943"/>
  <c r="E943"/>
  <c r="D943"/>
  <c r="L942"/>
  <c r="F942"/>
  <c r="E942"/>
  <c r="D942"/>
  <c r="L941"/>
  <c r="F941"/>
  <c r="E941"/>
  <c r="D941"/>
  <c r="L940"/>
  <c r="F940"/>
  <c r="E940"/>
  <c r="D940"/>
  <c r="M939"/>
  <c r="N939" s="1"/>
  <c r="L939"/>
  <c r="F939"/>
  <c r="E939"/>
  <c r="D939"/>
  <c r="M938"/>
  <c r="N938" s="1"/>
  <c r="L938"/>
  <c r="F938"/>
  <c r="E938"/>
  <c r="D938"/>
  <c r="M937"/>
  <c r="N937" s="1"/>
  <c r="L937"/>
  <c r="F937"/>
  <c r="E937"/>
  <c r="D937"/>
  <c r="M936"/>
  <c r="N936" s="1"/>
  <c r="L936"/>
  <c r="F936"/>
  <c r="E936"/>
  <c r="D936"/>
  <c r="M935"/>
  <c r="N935" s="1"/>
  <c r="L935"/>
  <c r="F935"/>
  <c r="E935"/>
  <c r="D935"/>
  <c r="M934"/>
  <c r="N934" s="1"/>
  <c r="L934"/>
  <c r="F934"/>
  <c r="E934"/>
  <c r="D934"/>
  <c r="M933"/>
  <c r="N933" s="1"/>
  <c r="L933"/>
  <c r="F933"/>
  <c r="E933"/>
  <c r="D933"/>
  <c r="L932"/>
  <c r="F932"/>
  <c r="E932"/>
  <c r="D932"/>
  <c r="L931"/>
  <c r="F931"/>
  <c r="E931"/>
  <c r="D931"/>
  <c r="L930"/>
  <c r="F930"/>
  <c r="E930"/>
  <c r="D930"/>
  <c r="L929"/>
  <c r="F929"/>
  <c r="E929"/>
  <c r="D929"/>
  <c r="M928"/>
  <c r="N928" s="1"/>
  <c r="L928"/>
  <c r="F928"/>
  <c r="E928"/>
  <c r="D928"/>
  <c r="L927"/>
  <c r="F927"/>
  <c r="E927"/>
  <c r="D927"/>
  <c r="L926"/>
  <c r="F926"/>
  <c r="E926"/>
  <c r="D926"/>
  <c r="L925"/>
  <c r="F925"/>
  <c r="E925"/>
  <c r="D925"/>
  <c r="L924"/>
  <c r="F924"/>
  <c r="E924"/>
  <c r="D924"/>
  <c r="L923"/>
  <c r="F923"/>
  <c r="D923"/>
  <c r="E923" s="1"/>
  <c r="M922"/>
  <c r="N922" s="1"/>
  <c r="L922"/>
  <c r="F922"/>
  <c r="E922"/>
  <c r="D922"/>
  <c r="L921"/>
  <c r="F921"/>
  <c r="E921"/>
  <c r="D921"/>
  <c r="L920"/>
  <c r="F920"/>
  <c r="E920"/>
  <c r="D920"/>
  <c r="L919"/>
  <c r="F919"/>
  <c r="E919"/>
  <c r="D919"/>
  <c r="C918"/>
  <c r="B918"/>
  <c r="L917"/>
  <c r="F917"/>
  <c r="D917"/>
  <c r="E917" s="1"/>
  <c r="L916"/>
  <c r="F916"/>
  <c r="E916"/>
  <c r="D916"/>
  <c r="M915"/>
  <c r="N915" s="1"/>
  <c r="L915"/>
  <c r="F915"/>
  <c r="E915"/>
  <c r="D915"/>
  <c r="M914"/>
  <c r="N914" s="1"/>
  <c r="L914"/>
  <c r="F914"/>
  <c r="D914"/>
  <c r="E914" s="1"/>
  <c r="M913"/>
  <c r="N913" s="1"/>
  <c r="L913"/>
  <c r="F913"/>
  <c r="D913"/>
  <c r="E913" s="1"/>
  <c r="L912"/>
  <c r="F912"/>
  <c r="D912"/>
  <c r="E912" s="1"/>
  <c r="M911"/>
  <c r="N911" s="1"/>
  <c r="L911"/>
  <c r="F911"/>
  <c r="D911"/>
  <c r="E911" s="1"/>
  <c r="M910"/>
  <c r="N910" s="1"/>
  <c r="L910"/>
  <c r="F910"/>
  <c r="E910"/>
  <c r="D910"/>
  <c r="M909"/>
  <c r="N909" s="1"/>
  <c r="L909"/>
  <c r="F909"/>
  <c r="D909"/>
  <c r="E909" s="1"/>
  <c r="M908"/>
  <c r="N908" s="1"/>
  <c r="L908"/>
  <c r="F908"/>
  <c r="D908"/>
  <c r="E908" s="1"/>
  <c r="M907"/>
  <c r="N907" s="1"/>
  <c r="L907"/>
  <c r="F907"/>
  <c r="E907"/>
  <c r="D907"/>
  <c r="L906"/>
  <c r="F906"/>
  <c r="E906"/>
  <c r="D906"/>
  <c r="M905"/>
  <c r="N905" s="1"/>
  <c r="L905"/>
  <c r="F905"/>
  <c r="E905"/>
  <c r="D905"/>
  <c r="M904"/>
  <c r="N904" s="1"/>
  <c r="L904"/>
  <c r="F904"/>
  <c r="D904"/>
  <c r="E904" s="1"/>
  <c r="L903"/>
  <c r="F903"/>
  <c r="D903"/>
  <c r="E903" s="1"/>
  <c r="M902"/>
  <c r="N902" s="1"/>
  <c r="L902"/>
  <c r="F902"/>
  <c r="D902"/>
  <c r="E902" s="1"/>
  <c r="L901"/>
  <c r="F901"/>
  <c r="D901"/>
  <c r="E901" s="1"/>
  <c r="L900"/>
  <c r="F900"/>
  <c r="D900"/>
  <c r="E900" s="1"/>
  <c r="M899"/>
  <c r="N899" s="1"/>
  <c r="L899"/>
  <c r="F899"/>
  <c r="E899"/>
  <c r="D899"/>
  <c r="M898"/>
  <c r="N898" s="1"/>
  <c r="L898"/>
  <c r="F898"/>
  <c r="D898"/>
  <c r="E898" s="1"/>
  <c r="M897"/>
  <c r="N897" s="1"/>
  <c r="L897"/>
  <c r="F897"/>
  <c r="D897"/>
  <c r="E897" s="1"/>
  <c r="M896"/>
  <c r="N896" s="1"/>
  <c r="L896"/>
  <c r="F896"/>
  <c r="E896"/>
  <c r="D896"/>
  <c r="L895"/>
  <c r="F895"/>
  <c r="D895"/>
  <c r="E895" s="1"/>
  <c r="L894"/>
  <c r="F894"/>
  <c r="D894"/>
  <c r="E894" s="1"/>
  <c r="C893"/>
  <c r="B893"/>
  <c r="L891"/>
  <c r="F891"/>
  <c r="D891"/>
  <c r="E891" s="1"/>
  <c r="C890"/>
  <c r="B890"/>
  <c r="M889"/>
  <c r="N889" s="1"/>
  <c r="L889"/>
  <c r="F889"/>
  <c r="E889"/>
  <c r="D889"/>
  <c r="C888"/>
  <c r="B888"/>
  <c r="M887"/>
  <c r="N887" s="1"/>
  <c r="L887"/>
  <c r="F887"/>
  <c r="D887"/>
  <c r="E887" s="1"/>
  <c r="C886"/>
  <c r="M885"/>
  <c r="N885" s="1"/>
  <c r="L885"/>
  <c r="F885"/>
  <c r="D885"/>
  <c r="E885" s="1"/>
  <c r="M884"/>
  <c r="N884" s="1"/>
  <c r="L884"/>
  <c r="F884"/>
  <c r="E884"/>
  <c r="D884"/>
  <c r="C883"/>
  <c r="B883"/>
  <c r="L882"/>
  <c r="F882"/>
  <c r="E882"/>
  <c r="D882"/>
  <c r="C881"/>
  <c r="B881"/>
  <c r="E881" s="1"/>
  <c r="M880"/>
  <c r="N880" s="1"/>
  <c r="L880"/>
  <c r="F880"/>
  <c r="D880"/>
  <c r="E880" s="1"/>
  <c r="M879"/>
  <c r="N879" s="1"/>
  <c r="L879"/>
  <c r="F879"/>
  <c r="E879"/>
  <c r="D879"/>
  <c r="M878"/>
  <c r="N878" s="1"/>
  <c r="L878"/>
  <c r="F878"/>
  <c r="E878"/>
  <c r="D878"/>
  <c r="L877"/>
  <c r="F877"/>
  <c r="E877"/>
  <c r="D877"/>
  <c r="L876"/>
  <c r="F876"/>
  <c r="E876"/>
  <c r="D876"/>
  <c r="L875"/>
  <c r="F875"/>
  <c r="E875"/>
  <c r="D875"/>
  <c r="L874"/>
  <c r="F874"/>
  <c r="E874"/>
  <c r="D874"/>
  <c r="M873"/>
  <c r="N873" s="1"/>
  <c r="L873"/>
  <c r="F873"/>
  <c r="E873"/>
  <c r="D873"/>
  <c r="L872"/>
  <c r="F872"/>
  <c r="E872"/>
  <c r="D872"/>
  <c r="L871"/>
  <c r="F871"/>
  <c r="D871"/>
  <c r="E871" s="1"/>
  <c r="L870"/>
  <c r="F870"/>
  <c r="D870"/>
  <c r="E870" s="1"/>
  <c r="C869"/>
  <c r="B869"/>
  <c r="L867"/>
  <c r="F867"/>
  <c r="D867"/>
  <c r="E867" s="1"/>
  <c r="C866"/>
  <c r="B866"/>
  <c r="L865"/>
  <c r="F865"/>
  <c r="E865"/>
  <c r="D865"/>
  <c r="L864"/>
  <c r="F864"/>
  <c r="E864"/>
  <c r="D864"/>
  <c r="L863"/>
  <c r="F863"/>
  <c r="E863"/>
  <c r="D863"/>
  <c r="L862"/>
  <c r="F862"/>
  <c r="E862"/>
  <c r="D862"/>
  <c r="L861"/>
  <c r="F861"/>
  <c r="E861"/>
  <c r="D861"/>
  <c r="L860"/>
  <c r="F860"/>
  <c r="E860"/>
  <c r="D860"/>
  <c r="M859"/>
  <c r="N859" s="1"/>
  <c r="L859"/>
  <c r="F859"/>
  <c r="E859"/>
  <c r="D859"/>
  <c r="L858"/>
  <c r="F858"/>
  <c r="E858"/>
  <c r="D858"/>
  <c r="M857"/>
  <c r="N857" s="1"/>
  <c r="L857"/>
  <c r="F857"/>
  <c r="E857"/>
  <c r="D857"/>
  <c r="M856"/>
  <c r="N856" s="1"/>
  <c r="L856"/>
  <c r="F856"/>
  <c r="E856"/>
  <c r="D856"/>
  <c r="M855"/>
  <c r="N855" s="1"/>
  <c r="L855"/>
  <c r="F855"/>
  <c r="E855"/>
  <c r="D855"/>
  <c r="M854"/>
  <c r="N854" s="1"/>
  <c r="L854"/>
  <c r="F854"/>
  <c r="E854"/>
  <c r="D854"/>
  <c r="M853"/>
  <c r="N853" s="1"/>
  <c r="L853"/>
  <c r="F853"/>
  <c r="E853"/>
  <c r="D853"/>
  <c r="L852"/>
  <c r="F852"/>
  <c r="E852"/>
  <c r="D852"/>
  <c r="C851"/>
  <c r="B851"/>
  <c r="L850"/>
  <c r="F850"/>
  <c r="E850"/>
  <c r="D850"/>
  <c r="C849"/>
  <c r="B849"/>
  <c r="L848"/>
  <c r="F848"/>
  <c r="E848"/>
  <c r="D848"/>
  <c r="C847"/>
  <c r="B847"/>
  <c r="L846"/>
  <c r="F846"/>
  <c r="E846"/>
  <c r="D846"/>
  <c r="L845"/>
  <c r="F845"/>
  <c r="E845"/>
  <c r="D845"/>
  <c r="L844"/>
  <c r="F844"/>
  <c r="E844"/>
  <c r="D844"/>
  <c r="L843"/>
  <c r="F843"/>
  <c r="E843"/>
  <c r="D843"/>
  <c r="L842"/>
  <c r="F842"/>
  <c r="E842"/>
  <c r="D842"/>
  <c r="C841"/>
  <c r="B841"/>
  <c r="L840"/>
  <c r="F840"/>
  <c r="D840"/>
  <c r="E840" s="1"/>
  <c r="C839"/>
  <c r="B839"/>
  <c r="L838"/>
  <c r="F838"/>
  <c r="E838"/>
  <c r="D838"/>
  <c r="C837"/>
  <c r="B837"/>
  <c r="E837" s="1"/>
  <c r="M836"/>
  <c r="N836" s="1"/>
  <c r="L836"/>
  <c r="F836"/>
  <c r="E836"/>
  <c r="D836"/>
  <c r="L835"/>
  <c r="F835"/>
  <c r="E835"/>
  <c r="D835"/>
  <c r="C834"/>
  <c r="B834"/>
  <c r="L833"/>
  <c r="F833"/>
  <c r="E833"/>
  <c r="D833"/>
  <c r="L832"/>
  <c r="F832"/>
  <c r="E832"/>
  <c r="D832"/>
  <c r="C831"/>
  <c r="B831"/>
  <c r="L830"/>
  <c r="F830"/>
  <c r="E830"/>
  <c r="D830"/>
  <c r="M829"/>
  <c r="N829" s="1"/>
  <c r="L829"/>
  <c r="F829"/>
  <c r="E829"/>
  <c r="D829"/>
  <c r="L828"/>
  <c r="F828"/>
  <c r="E828"/>
  <c r="D828"/>
  <c r="L827"/>
  <c r="F827"/>
  <c r="E827"/>
  <c r="D827"/>
  <c r="L826"/>
  <c r="F826"/>
  <c r="E826"/>
  <c r="D826"/>
  <c r="C825"/>
  <c r="B825"/>
  <c r="L824"/>
  <c r="F824"/>
  <c r="E824"/>
  <c r="D824"/>
  <c r="L823"/>
  <c r="F823"/>
  <c r="E823"/>
  <c r="D823"/>
  <c r="L822"/>
  <c r="F822"/>
  <c r="E822"/>
  <c r="D822"/>
  <c r="L821"/>
  <c r="F821"/>
  <c r="E821"/>
  <c r="D821"/>
  <c r="L820"/>
  <c r="F820"/>
  <c r="E820"/>
  <c r="D820"/>
  <c r="L819"/>
  <c r="F819"/>
  <c r="E819"/>
  <c r="D819"/>
  <c r="C818"/>
  <c r="B818"/>
  <c r="L817"/>
  <c r="F817"/>
  <c r="E817"/>
  <c r="D817"/>
  <c r="L816"/>
  <c r="F816"/>
  <c r="E816"/>
  <c r="D816"/>
  <c r="L815"/>
  <c r="F815"/>
  <c r="E815"/>
  <c r="D815"/>
  <c r="L814"/>
  <c r="F814"/>
  <c r="E814"/>
  <c r="D814"/>
  <c r="L813"/>
  <c r="F813"/>
  <c r="E813"/>
  <c r="D813"/>
  <c r="C812"/>
  <c r="B812"/>
  <c r="L811"/>
  <c r="F811"/>
  <c r="E811"/>
  <c r="D811"/>
  <c r="L810"/>
  <c r="F810"/>
  <c r="E810"/>
  <c r="D810"/>
  <c r="L809"/>
  <c r="F809"/>
  <c r="E809"/>
  <c r="D809"/>
  <c r="L808"/>
  <c r="F808"/>
  <c r="E808"/>
  <c r="D808"/>
  <c r="L807"/>
  <c r="F807"/>
  <c r="E807"/>
  <c r="D807"/>
  <c r="L806"/>
  <c r="F806"/>
  <c r="D806"/>
  <c r="E806" s="1"/>
  <c r="L805"/>
  <c r="F805"/>
  <c r="D805"/>
  <c r="E805" s="1"/>
  <c r="C804"/>
  <c r="B804"/>
  <c r="L803"/>
  <c r="F803"/>
  <c r="E803"/>
  <c r="D803"/>
  <c r="M802"/>
  <c r="N802" s="1"/>
  <c r="L802"/>
  <c r="F802"/>
  <c r="E802"/>
  <c r="D802"/>
  <c r="L801"/>
  <c r="F801"/>
  <c r="E801"/>
  <c r="D801"/>
  <c r="C800"/>
  <c r="B800"/>
  <c r="L799"/>
  <c r="F799"/>
  <c r="D799"/>
  <c r="E799" s="1"/>
  <c r="F798"/>
  <c r="E798"/>
  <c r="D798"/>
  <c r="L797"/>
  <c r="F797"/>
  <c r="E797"/>
  <c r="D797"/>
  <c r="L796"/>
  <c r="F796"/>
  <c r="E796"/>
  <c r="D796"/>
  <c r="L795"/>
  <c r="F795"/>
  <c r="E795"/>
  <c r="D795"/>
  <c r="M794"/>
  <c r="N794" s="1"/>
  <c r="L794"/>
  <c r="F794"/>
  <c r="E794"/>
  <c r="D794"/>
  <c r="M793"/>
  <c r="N793" s="1"/>
  <c r="L793"/>
  <c r="F793"/>
  <c r="E793"/>
  <c r="D793"/>
  <c r="L792"/>
  <c r="F792"/>
  <c r="D792"/>
  <c r="E792" s="1"/>
  <c r="L791"/>
  <c r="F791"/>
  <c r="D791"/>
  <c r="E791" s="1"/>
  <c r="C790"/>
  <c r="B790"/>
  <c r="L788"/>
  <c r="F788"/>
  <c r="E788"/>
  <c r="D788"/>
  <c r="C787"/>
  <c r="B787"/>
  <c r="L786"/>
  <c r="F786"/>
  <c r="D786"/>
  <c r="E786" s="1"/>
  <c r="L785"/>
  <c r="F785"/>
  <c r="D785"/>
  <c r="E785" s="1"/>
  <c r="L784"/>
  <c r="F784"/>
  <c r="D784"/>
  <c r="E784" s="1"/>
  <c r="C783"/>
  <c r="B783"/>
  <c r="L782"/>
  <c r="F782"/>
  <c r="E782"/>
  <c r="D782"/>
  <c r="L781"/>
  <c r="F781"/>
  <c r="D781"/>
  <c r="E781" s="1"/>
  <c r="C780"/>
  <c r="B780"/>
  <c r="F779"/>
  <c r="E779"/>
  <c r="D779"/>
  <c r="F778"/>
  <c r="E778"/>
  <c r="D778"/>
  <c r="F777"/>
  <c r="D777"/>
  <c r="E777" s="1"/>
  <c r="C776"/>
  <c r="B776"/>
  <c r="L775"/>
  <c r="F775"/>
  <c r="E775"/>
  <c r="D775"/>
  <c r="F774"/>
  <c r="E774"/>
  <c r="D774"/>
  <c r="F773"/>
  <c r="E773"/>
  <c r="D773"/>
  <c r="F772"/>
  <c r="D772"/>
  <c r="E772" s="1"/>
  <c r="F771"/>
  <c r="E771"/>
  <c r="D771"/>
  <c r="C770"/>
  <c r="B770"/>
  <c r="F769"/>
  <c r="E769"/>
  <c r="D769"/>
  <c r="F768"/>
  <c r="E768"/>
  <c r="D768"/>
  <c r="F767"/>
  <c r="D767"/>
  <c r="E767" s="1"/>
  <c r="F766"/>
  <c r="D766"/>
  <c r="E766" s="1"/>
  <c r="C765"/>
  <c r="B765"/>
  <c r="F764"/>
  <c r="E764"/>
  <c r="D764"/>
  <c r="F763"/>
  <c r="E763"/>
  <c r="D763"/>
  <c r="F762"/>
  <c r="E762"/>
  <c r="D762"/>
  <c r="F761"/>
  <c r="E761"/>
  <c r="D761"/>
  <c r="F760"/>
  <c r="E760"/>
  <c r="D760"/>
  <c r="F759"/>
  <c r="E759"/>
  <c r="D759"/>
  <c r="M758"/>
  <c r="N758" s="1"/>
  <c r="L758"/>
  <c r="F758"/>
  <c r="E758"/>
  <c r="D758"/>
  <c r="M757"/>
  <c r="N757" s="1"/>
  <c r="L757"/>
  <c r="F757"/>
  <c r="E757"/>
  <c r="D757"/>
  <c r="M756"/>
  <c r="N756" s="1"/>
  <c r="L756"/>
  <c r="F756"/>
  <c r="E756"/>
  <c r="D756"/>
  <c r="C755"/>
  <c r="B755"/>
  <c r="L754"/>
  <c r="F754"/>
  <c r="D754"/>
  <c r="E754" s="1"/>
  <c r="L753"/>
  <c r="F753"/>
  <c r="D753"/>
  <c r="E753" s="1"/>
  <c r="L752"/>
  <c r="F752"/>
  <c r="D752"/>
  <c r="E752" s="1"/>
  <c r="C751"/>
  <c r="B751"/>
  <c r="M750"/>
  <c r="N750" s="1"/>
  <c r="L750"/>
  <c r="F750"/>
  <c r="E750"/>
  <c r="D750"/>
  <c r="M749"/>
  <c r="N749" s="1"/>
  <c r="L749"/>
  <c r="F749"/>
  <c r="E749"/>
  <c r="D749"/>
  <c r="C748"/>
  <c r="B748"/>
  <c r="M747"/>
  <c r="N747" s="1"/>
  <c r="L747"/>
  <c r="F747"/>
  <c r="D747"/>
  <c r="E747" s="1"/>
  <c r="M746"/>
  <c r="N746" s="1"/>
  <c r="L746"/>
  <c r="F746"/>
  <c r="E746"/>
  <c r="D746"/>
  <c r="M745"/>
  <c r="N745" s="1"/>
  <c r="L745"/>
  <c r="F745"/>
  <c r="D745"/>
  <c r="E745" s="1"/>
  <c r="M744"/>
  <c r="N744" s="1"/>
  <c r="L744"/>
  <c r="F744"/>
  <c r="D744"/>
  <c r="E744" s="1"/>
  <c r="L743"/>
  <c r="F743"/>
  <c r="E743"/>
  <c r="D743"/>
  <c r="M742"/>
  <c r="N742" s="1"/>
  <c r="L742"/>
  <c r="F742"/>
  <c r="E742"/>
  <c r="D742"/>
  <c r="M741"/>
  <c r="N741" s="1"/>
  <c r="L741"/>
  <c r="F741"/>
  <c r="E741"/>
  <c r="D741"/>
  <c r="M740"/>
  <c r="N740" s="1"/>
  <c r="L740"/>
  <c r="F740"/>
  <c r="E740"/>
  <c r="D740"/>
  <c r="M739"/>
  <c r="N739" s="1"/>
  <c r="L739"/>
  <c r="F739"/>
  <c r="D739"/>
  <c r="E739" s="1"/>
  <c r="F738"/>
  <c r="E738"/>
  <c r="D738"/>
  <c r="M737"/>
  <c r="N737" s="1"/>
  <c r="L737"/>
  <c r="F737"/>
  <c r="E737"/>
  <c r="D737"/>
  <c r="M736"/>
  <c r="N736" s="1"/>
  <c r="L736"/>
  <c r="F736"/>
  <c r="D736"/>
  <c r="E736" s="1"/>
  <c r="C735"/>
  <c r="B735"/>
  <c r="M734"/>
  <c r="N734" s="1"/>
  <c r="L734"/>
  <c r="F734"/>
  <c r="D734"/>
  <c r="E734" s="1"/>
  <c r="L733"/>
  <c r="F733"/>
  <c r="E733"/>
  <c r="D733"/>
  <c r="M732"/>
  <c r="N732" s="1"/>
  <c r="L732"/>
  <c r="F732"/>
  <c r="E732"/>
  <c r="D732"/>
  <c r="C731"/>
  <c r="B731"/>
  <c r="M730"/>
  <c r="N730" s="1"/>
  <c r="L730"/>
  <c r="F730"/>
  <c r="D730"/>
  <c r="E730" s="1"/>
  <c r="M729"/>
  <c r="N729" s="1"/>
  <c r="L729"/>
  <c r="F729"/>
  <c r="E729"/>
  <c r="D729"/>
  <c r="M728"/>
  <c r="N728" s="1"/>
  <c r="L728"/>
  <c r="F728"/>
  <c r="E728"/>
  <c r="D728"/>
  <c r="L727"/>
  <c r="F727"/>
  <c r="E727"/>
  <c r="D727"/>
  <c r="M726"/>
  <c r="N726" s="1"/>
  <c r="L726"/>
  <c r="F726"/>
  <c r="E726"/>
  <c r="D726"/>
  <c r="M725"/>
  <c r="N725" s="1"/>
  <c r="L725"/>
  <c r="F725"/>
  <c r="E725"/>
  <c r="D725"/>
  <c r="L724"/>
  <c r="F724"/>
  <c r="E724"/>
  <c r="D724"/>
  <c r="M723"/>
  <c r="N723" s="1"/>
  <c r="L723"/>
  <c r="F723"/>
  <c r="E723"/>
  <c r="D723"/>
  <c r="L722"/>
  <c r="F722"/>
  <c r="E722"/>
  <c r="D722"/>
  <c r="L721"/>
  <c r="F721"/>
  <c r="E721"/>
  <c r="D721"/>
  <c r="M720"/>
  <c r="N720" s="1"/>
  <c r="L720"/>
  <c r="F720"/>
  <c r="E720"/>
  <c r="D720"/>
  <c r="M719"/>
  <c r="N719" s="1"/>
  <c r="L719"/>
  <c r="F719"/>
  <c r="D719"/>
  <c r="E719" s="1"/>
  <c r="C718"/>
  <c r="B718"/>
  <c r="M717"/>
  <c r="N717" s="1"/>
  <c r="L717"/>
  <c r="F717"/>
  <c r="D717"/>
  <c r="E717" s="1"/>
  <c r="M716"/>
  <c r="N716" s="1"/>
  <c r="L716"/>
  <c r="F716"/>
  <c r="E716"/>
  <c r="D716"/>
  <c r="M715"/>
  <c r="N715" s="1"/>
  <c r="L715"/>
  <c r="F715"/>
  <c r="D715"/>
  <c r="E715" s="1"/>
  <c r="M714"/>
  <c r="N714" s="1"/>
  <c r="L714"/>
  <c r="F714"/>
  <c r="D714"/>
  <c r="E714" s="1"/>
  <c r="C713"/>
  <c r="B713"/>
  <c r="F711"/>
  <c r="F710"/>
  <c r="F709"/>
  <c r="F708"/>
  <c r="C707"/>
  <c r="B707"/>
  <c r="M706"/>
  <c r="N706" s="1"/>
  <c r="L706"/>
  <c r="F706"/>
  <c r="D706"/>
  <c r="E706" s="1"/>
  <c r="C705"/>
  <c r="B705"/>
  <c r="L704"/>
  <c r="F704"/>
  <c r="E704"/>
  <c r="D704"/>
  <c r="L703"/>
  <c r="F703"/>
  <c r="E703"/>
  <c r="D703"/>
  <c r="L702"/>
  <c r="F702"/>
  <c r="E702"/>
  <c r="D702"/>
  <c r="L701"/>
  <c r="F701"/>
  <c r="E701"/>
  <c r="D701"/>
  <c r="C700"/>
  <c r="B700"/>
  <c r="M699"/>
  <c r="N699" s="1"/>
  <c r="L699"/>
  <c r="F699"/>
  <c r="E699"/>
  <c r="D699"/>
  <c r="L698"/>
  <c r="F698"/>
  <c r="D698"/>
  <c r="E698" s="1"/>
  <c r="D697"/>
  <c r="E697" s="1"/>
  <c r="C696"/>
  <c r="B696"/>
  <c r="M695"/>
  <c r="N695" s="1"/>
  <c r="L695"/>
  <c r="F695"/>
  <c r="E695"/>
  <c r="D695"/>
  <c r="M694"/>
  <c r="N694" s="1"/>
  <c r="L694"/>
  <c r="F694"/>
  <c r="D694"/>
  <c r="E694" s="1"/>
  <c r="C693"/>
  <c r="B693"/>
  <c r="M692"/>
  <c r="N692" s="1"/>
  <c r="L692"/>
  <c r="F692"/>
  <c r="E692"/>
  <c r="D692"/>
  <c r="L691"/>
  <c r="F691"/>
  <c r="E691"/>
  <c r="D691"/>
  <c r="C690"/>
  <c r="B690"/>
  <c r="E690" s="1"/>
  <c r="M689"/>
  <c r="N689" s="1"/>
  <c r="L689"/>
  <c r="F689"/>
  <c r="D689"/>
  <c r="E689" s="1"/>
  <c r="M688"/>
  <c r="N688" s="1"/>
  <c r="L688"/>
  <c r="F688"/>
  <c r="E688"/>
  <c r="D688"/>
  <c r="C687"/>
  <c r="B687"/>
  <c r="M686"/>
  <c r="N686" s="1"/>
  <c r="L686"/>
  <c r="F686"/>
  <c r="E686"/>
  <c r="D686"/>
  <c r="F685"/>
  <c r="D685"/>
  <c r="E685" s="1"/>
  <c r="C684"/>
  <c r="B684"/>
  <c r="F683"/>
  <c r="D683"/>
  <c r="E683" s="1"/>
  <c r="F682"/>
  <c r="E682"/>
  <c r="D682"/>
  <c r="C681"/>
  <c r="B681"/>
  <c r="F680"/>
  <c r="E680"/>
  <c r="D680"/>
  <c r="F679"/>
  <c r="E679"/>
  <c r="D679"/>
  <c r="L678"/>
  <c r="F678"/>
  <c r="E678"/>
  <c r="D678"/>
  <c r="L677"/>
  <c r="F677"/>
  <c r="E677"/>
  <c r="D677"/>
  <c r="C676"/>
  <c r="B676"/>
  <c r="L675"/>
  <c r="F675"/>
  <c r="D675"/>
  <c r="E675" s="1"/>
  <c r="L674"/>
  <c r="F674"/>
  <c r="D674"/>
  <c r="E674" s="1"/>
  <c r="L673"/>
  <c r="F673"/>
  <c r="E673"/>
  <c r="D673"/>
  <c r="L672"/>
  <c r="F672"/>
  <c r="D672"/>
  <c r="E672" s="1"/>
  <c r="L671"/>
  <c r="F671"/>
  <c r="E671"/>
  <c r="D671"/>
  <c r="L670"/>
  <c r="F670"/>
  <c r="E670"/>
  <c r="D670"/>
  <c r="M669"/>
  <c r="N669" s="1"/>
  <c r="L669"/>
  <c r="F669"/>
  <c r="D669"/>
  <c r="E669" s="1"/>
  <c r="M668"/>
  <c r="N668" s="1"/>
  <c r="L668"/>
  <c r="F668"/>
  <c r="D668"/>
  <c r="E668" s="1"/>
  <c r="C667"/>
  <c r="B667"/>
  <c r="M666"/>
  <c r="N666" s="1"/>
  <c r="L666"/>
  <c r="F666"/>
  <c r="E666"/>
  <c r="D666"/>
  <c r="M665"/>
  <c r="N665" s="1"/>
  <c r="L665"/>
  <c r="F665"/>
  <c r="E665"/>
  <c r="D665"/>
  <c r="M664"/>
  <c r="N664" s="1"/>
  <c r="L664"/>
  <c r="F664"/>
  <c r="E664"/>
  <c r="D664"/>
  <c r="L663"/>
  <c r="F663"/>
  <c r="E663"/>
  <c r="D663"/>
  <c r="L662"/>
  <c r="F662"/>
  <c r="E662"/>
  <c r="D662"/>
  <c r="L661"/>
  <c r="F661"/>
  <c r="D661"/>
  <c r="E661" s="1"/>
  <c r="C660"/>
  <c r="B660"/>
  <c r="M659"/>
  <c r="N659" s="1"/>
  <c r="L659"/>
  <c r="F659"/>
  <c r="D659"/>
  <c r="E659" s="1"/>
  <c r="L658"/>
  <c r="F658"/>
  <c r="E658"/>
  <c r="D658"/>
  <c r="L657"/>
  <c r="F657"/>
  <c r="E657"/>
  <c r="D657"/>
  <c r="L656"/>
  <c r="F656"/>
  <c r="E656"/>
  <c r="D656"/>
  <c r="M655"/>
  <c r="N655" s="1"/>
  <c r="L655"/>
  <c r="F655"/>
  <c r="D655"/>
  <c r="E655" s="1"/>
  <c r="C654"/>
  <c r="B654"/>
  <c r="M653"/>
  <c r="N653" s="1"/>
  <c r="L653"/>
  <c r="F653"/>
  <c r="D653"/>
  <c r="E653" s="1"/>
  <c r="F652"/>
  <c r="E652"/>
  <c r="D652"/>
  <c r="L651"/>
  <c r="F651"/>
  <c r="D651"/>
  <c r="E651" s="1"/>
  <c r="M650"/>
  <c r="N650" s="1"/>
  <c r="L650"/>
  <c r="F650"/>
  <c r="E650"/>
  <c r="D650"/>
  <c r="M649"/>
  <c r="N649" s="1"/>
  <c r="L649"/>
  <c r="F649"/>
  <c r="D649"/>
  <c r="E649" s="1"/>
  <c r="L648"/>
  <c r="F648"/>
  <c r="E648"/>
  <c r="D648"/>
  <c r="M647"/>
  <c r="N647" s="1"/>
  <c r="L647"/>
  <c r="F647"/>
  <c r="E647"/>
  <c r="D647"/>
  <c r="C646"/>
  <c r="B646"/>
  <c r="M645"/>
  <c r="N645" s="1"/>
  <c r="L645"/>
  <c r="F645"/>
  <c r="D645"/>
  <c r="E645" s="1"/>
  <c r="M644"/>
  <c r="N644" s="1"/>
  <c r="L644"/>
  <c r="F644"/>
  <c r="E644"/>
  <c r="D644"/>
  <c r="M643"/>
  <c r="N643" s="1"/>
  <c r="L643"/>
  <c r="F643"/>
  <c r="E643"/>
  <c r="D643"/>
  <c r="M642"/>
  <c r="N642" s="1"/>
  <c r="L642"/>
  <c r="F642"/>
  <c r="E642"/>
  <c r="D642"/>
  <c r="L641"/>
  <c r="F641"/>
  <c r="E641"/>
  <c r="D641"/>
  <c r="L640"/>
  <c r="F640"/>
  <c r="E640"/>
  <c r="D640"/>
  <c r="M639"/>
  <c r="N639" s="1"/>
  <c r="L639"/>
  <c r="F639"/>
  <c r="E639"/>
  <c r="D639"/>
  <c r="M638"/>
  <c r="N638" s="1"/>
  <c r="L638"/>
  <c r="F638"/>
  <c r="E638"/>
  <c r="D638"/>
  <c r="M637"/>
  <c r="N637" s="1"/>
  <c r="L637"/>
  <c r="F637"/>
  <c r="E637"/>
  <c r="D637"/>
  <c r="C636"/>
  <c r="B636"/>
  <c r="M635"/>
  <c r="N635" s="1"/>
  <c r="L635"/>
  <c r="F635"/>
  <c r="E635"/>
  <c r="D635"/>
  <c r="M634"/>
  <c r="N634" s="1"/>
  <c r="L634"/>
  <c r="F634"/>
  <c r="E634"/>
  <c r="D634"/>
  <c r="M633"/>
  <c r="N633" s="1"/>
  <c r="L633"/>
  <c r="F633"/>
  <c r="E633"/>
  <c r="D633"/>
  <c r="C632"/>
  <c r="B632"/>
  <c r="E632" s="1"/>
  <c r="L631"/>
  <c r="F631"/>
  <c r="E631"/>
  <c r="D631"/>
  <c r="L630"/>
  <c r="F630"/>
  <c r="D630"/>
  <c r="E630" s="1"/>
  <c r="L629"/>
  <c r="F629"/>
  <c r="D629"/>
  <c r="E629" s="1"/>
  <c r="L628"/>
  <c r="F628"/>
  <c r="D628"/>
  <c r="E628" s="1"/>
  <c r="L627"/>
  <c r="F627"/>
  <c r="E627"/>
  <c r="D627"/>
  <c r="M626"/>
  <c r="N626" s="1"/>
  <c r="L626"/>
  <c r="F626"/>
  <c r="E626"/>
  <c r="D626"/>
  <c r="M625"/>
  <c r="N625" s="1"/>
  <c r="L625"/>
  <c r="F625"/>
  <c r="E625"/>
  <c r="D625"/>
  <c r="L624"/>
  <c r="F624"/>
  <c r="E624"/>
  <c r="D624"/>
  <c r="C623"/>
  <c r="B623"/>
  <c r="M622"/>
  <c r="N622" s="1"/>
  <c r="L622"/>
  <c r="F622"/>
  <c r="E622"/>
  <c r="D622"/>
  <c r="C621"/>
  <c r="B621"/>
  <c r="E621" s="1"/>
  <c r="M620"/>
  <c r="N620" s="1"/>
  <c r="L620"/>
  <c r="F620"/>
  <c r="D620"/>
  <c r="E620" s="1"/>
  <c r="M619"/>
  <c r="N619" s="1"/>
  <c r="L619"/>
  <c r="F619"/>
  <c r="E619"/>
  <c r="D619"/>
  <c r="M618"/>
  <c r="N618" s="1"/>
  <c r="L618"/>
  <c r="F618"/>
  <c r="D618"/>
  <c r="E618" s="1"/>
  <c r="M617"/>
  <c r="N617" s="1"/>
  <c r="L617"/>
  <c r="F617"/>
  <c r="D617"/>
  <c r="E617" s="1"/>
  <c r="L616"/>
  <c r="F616"/>
  <c r="E616"/>
  <c r="D616"/>
  <c r="L615"/>
  <c r="F615"/>
  <c r="E615"/>
  <c r="D615"/>
  <c r="L614"/>
  <c r="F614"/>
  <c r="E614"/>
  <c r="D614"/>
  <c r="L613"/>
  <c r="F613"/>
  <c r="E613"/>
  <c r="D613"/>
  <c r="L612"/>
  <c r="F612"/>
  <c r="D612"/>
  <c r="E612" s="1"/>
  <c r="L611"/>
  <c r="F611"/>
  <c r="D611"/>
  <c r="E611" s="1"/>
  <c r="C610"/>
  <c r="B610"/>
  <c r="L609"/>
  <c r="F609"/>
  <c r="E609"/>
  <c r="D609"/>
  <c r="L608"/>
  <c r="F608"/>
  <c r="E608"/>
  <c r="D608"/>
  <c r="M607"/>
  <c r="N607" s="1"/>
  <c r="L607"/>
  <c r="F607"/>
  <c r="E607"/>
  <c r="D607"/>
  <c r="L606"/>
  <c r="F606"/>
  <c r="E606"/>
  <c r="D606"/>
  <c r="L605"/>
  <c r="F605"/>
  <c r="E605"/>
  <c r="D605"/>
  <c r="L604"/>
  <c r="F604"/>
  <c r="E604"/>
  <c r="D604"/>
  <c r="L603"/>
  <c r="F603"/>
  <c r="E603"/>
  <c r="D603"/>
  <c r="L602"/>
  <c r="F602"/>
  <c r="E602"/>
  <c r="D602"/>
  <c r="L601"/>
  <c r="F601"/>
  <c r="E601"/>
  <c r="D601"/>
  <c r="F600"/>
  <c r="E600"/>
  <c r="D600"/>
  <c r="L599"/>
  <c r="F599"/>
  <c r="E599"/>
  <c r="D599"/>
  <c r="L598"/>
  <c r="F598"/>
  <c r="E598"/>
  <c r="D598"/>
  <c r="L597"/>
  <c r="F597"/>
  <c r="D597"/>
  <c r="E597" s="1"/>
  <c r="F596"/>
  <c r="E596"/>
  <c r="D596"/>
  <c r="C595"/>
  <c r="B595"/>
  <c r="B594" s="1"/>
  <c r="L593"/>
  <c r="F593"/>
  <c r="D593"/>
  <c r="E593" s="1"/>
  <c r="L592"/>
  <c r="F592"/>
  <c r="E592"/>
  <c r="D592"/>
  <c r="M591"/>
  <c r="N591" s="1"/>
  <c r="L591"/>
  <c r="F591"/>
  <c r="E591"/>
  <c r="D591"/>
  <c r="C590"/>
  <c r="B590"/>
  <c r="L589"/>
  <c r="F589"/>
  <c r="E589"/>
  <c r="D589"/>
  <c r="M588"/>
  <c r="N588" s="1"/>
  <c r="L588"/>
  <c r="F588"/>
  <c r="E588"/>
  <c r="D588"/>
  <c r="M587"/>
  <c r="N587" s="1"/>
  <c r="L587"/>
  <c r="F587"/>
  <c r="E587"/>
  <c r="D587"/>
  <c r="M586"/>
  <c r="N586" s="1"/>
  <c r="L586"/>
  <c r="F586"/>
  <c r="E586"/>
  <c r="D586"/>
  <c r="L585"/>
  <c r="F585"/>
  <c r="D585"/>
  <c r="E585" s="1"/>
  <c r="M584"/>
  <c r="N584" s="1"/>
  <c r="L584"/>
  <c r="F584"/>
  <c r="E584"/>
  <c r="D584"/>
  <c r="M583"/>
  <c r="N583" s="1"/>
  <c r="L583"/>
  <c r="F583"/>
  <c r="E583"/>
  <c r="D583"/>
  <c r="L582"/>
  <c r="F582"/>
  <c r="E582"/>
  <c r="D582"/>
  <c r="M581"/>
  <c r="N581" s="1"/>
  <c r="L581"/>
  <c r="F581"/>
  <c r="E581"/>
  <c r="D581"/>
  <c r="M580"/>
  <c r="N580" s="1"/>
  <c r="L580"/>
  <c r="F580"/>
  <c r="E580"/>
  <c r="D580"/>
  <c r="C579"/>
  <c r="B579"/>
  <c r="M578"/>
  <c r="N578" s="1"/>
  <c r="L578"/>
  <c r="F578"/>
  <c r="E578"/>
  <c r="D578"/>
  <c r="M577"/>
  <c r="N577" s="1"/>
  <c r="L577"/>
  <c r="F577"/>
  <c r="E577"/>
  <c r="D577"/>
  <c r="M576"/>
  <c r="N576" s="1"/>
  <c r="L576"/>
  <c r="F576"/>
  <c r="D576"/>
  <c r="E576" s="1"/>
  <c r="M575"/>
  <c r="N575" s="1"/>
  <c r="L575"/>
  <c r="F575"/>
  <c r="E575"/>
  <c r="D575"/>
  <c r="M574"/>
  <c r="N574" s="1"/>
  <c r="L574"/>
  <c r="F574"/>
  <c r="E574"/>
  <c r="D574"/>
  <c r="M573"/>
  <c r="N573" s="1"/>
  <c r="L573"/>
  <c r="F573"/>
  <c r="E573"/>
  <c r="D573"/>
  <c r="M572"/>
  <c r="N572" s="1"/>
  <c r="L572"/>
  <c r="F572"/>
  <c r="E572"/>
  <c r="D572"/>
  <c r="L571"/>
  <c r="F571"/>
  <c r="E571"/>
  <c r="D571"/>
  <c r="M570"/>
  <c r="N570" s="1"/>
  <c r="L570"/>
  <c r="F570"/>
  <c r="E570"/>
  <c r="D570"/>
  <c r="M569"/>
  <c r="N569" s="1"/>
  <c r="L569"/>
  <c r="F569"/>
  <c r="E569"/>
  <c r="D569"/>
  <c r="C568"/>
  <c r="B568"/>
  <c r="M567"/>
  <c r="N567" s="1"/>
  <c r="L567"/>
  <c r="F567"/>
  <c r="E567"/>
  <c r="D567"/>
  <c r="L566"/>
  <c r="F566"/>
  <c r="E566"/>
  <c r="D566"/>
  <c r="L565"/>
  <c r="F565"/>
  <c r="E565"/>
  <c r="D565"/>
  <c r="M564"/>
  <c r="N564" s="1"/>
  <c r="L564"/>
  <c r="F564"/>
  <c r="E564"/>
  <c r="D564"/>
  <c r="M563"/>
  <c r="N563" s="1"/>
  <c r="L563"/>
  <c r="F563"/>
  <c r="E563"/>
  <c r="D563"/>
  <c r="M562"/>
  <c r="N562" s="1"/>
  <c r="L562"/>
  <c r="F562"/>
  <c r="E562"/>
  <c r="D562"/>
  <c r="M561"/>
  <c r="N561" s="1"/>
  <c r="L561"/>
  <c r="F561"/>
  <c r="E561"/>
  <c r="D561"/>
  <c r="C560"/>
  <c r="B560"/>
  <c r="L559"/>
  <c r="F559"/>
  <c r="D559"/>
  <c r="E559" s="1"/>
  <c r="L558"/>
  <c r="F558"/>
  <c r="E558"/>
  <c r="D558"/>
  <c r="M557"/>
  <c r="N557" s="1"/>
  <c r="L557"/>
  <c r="F557"/>
  <c r="E557"/>
  <c r="D557"/>
  <c r="M556"/>
  <c r="N556" s="1"/>
  <c r="L556"/>
  <c r="F556"/>
  <c r="E556"/>
  <c r="D556"/>
  <c r="L555"/>
  <c r="F555"/>
  <c r="E555"/>
  <c r="D555"/>
  <c r="M554"/>
  <c r="N554" s="1"/>
  <c r="L554"/>
  <c r="F554"/>
  <c r="E554"/>
  <c r="D554"/>
  <c r="L553"/>
  <c r="F553"/>
  <c r="E553"/>
  <c r="D553"/>
  <c r="L552"/>
  <c r="F552"/>
  <c r="E552"/>
  <c r="D552"/>
  <c r="M551"/>
  <c r="N551" s="1"/>
  <c r="L551"/>
  <c r="F551"/>
  <c r="E551"/>
  <c r="D551"/>
  <c r="M550"/>
  <c r="N550" s="1"/>
  <c r="L550"/>
  <c r="F550"/>
  <c r="E550"/>
  <c r="D550"/>
  <c r="L549"/>
  <c r="F549"/>
  <c r="E549"/>
  <c r="D549"/>
  <c r="M548"/>
  <c r="N548" s="1"/>
  <c r="L548"/>
  <c r="F548"/>
  <c r="D548"/>
  <c r="E548" s="1"/>
  <c r="L547"/>
  <c r="F547"/>
  <c r="D547"/>
  <c r="E547" s="1"/>
  <c r="C546"/>
  <c r="B546"/>
  <c r="L544"/>
  <c r="F544"/>
  <c r="E544"/>
  <c r="D544"/>
  <c r="M543"/>
  <c r="N543" s="1"/>
  <c r="L543"/>
  <c r="F543"/>
  <c r="E543"/>
  <c r="D543"/>
  <c r="M542"/>
  <c r="N542" s="1"/>
  <c r="L542"/>
  <c r="F542"/>
  <c r="E542"/>
  <c r="D542"/>
  <c r="L541"/>
  <c r="F541"/>
  <c r="E541"/>
  <c r="D541"/>
  <c r="C540"/>
  <c r="B540"/>
  <c r="E540" s="1"/>
  <c r="M539"/>
  <c r="N539" s="1"/>
  <c r="L539"/>
  <c r="F539"/>
  <c r="E539"/>
  <c r="D539"/>
  <c r="L538"/>
  <c r="F538"/>
  <c r="E538"/>
  <c r="D538"/>
  <c r="C537"/>
  <c r="B537"/>
  <c r="M536"/>
  <c r="N536" s="1"/>
  <c r="L536"/>
  <c r="F536"/>
  <c r="E536"/>
  <c r="D536"/>
  <c r="M535"/>
  <c r="N535" s="1"/>
  <c r="L535"/>
  <c r="F535"/>
  <c r="E535"/>
  <c r="D535"/>
  <c r="L534"/>
  <c r="F534"/>
  <c r="E534"/>
  <c r="D534"/>
  <c r="C533"/>
  <c r="B533"/>
  <c r="E533" s="1"/>
  <c r="M532"/>
  <c r="N532" s="1"/>
  <c r="L532"/>
  <c r="F532"/>
  <c r="E532"/>
  <c r="D532"/>
  <c r="L531"/>
  <c r="F531"/>
  <c r="E531"/>
  <c r="D531"/>
  <c r="L530"/>
  <c r="F530"/>
  <c r="E530"/>
  <c r="D530"/>
  <c r="L529"/>
  <c r="F529"/>
  <c r="E529"/>
  <c r="D529"/>
  <c r="L528"/>
  <c r="F528"/>
  <c r="E528"/>
  <c r="D528"/>
  <c r="M527"/>
  <c r="N527" s="1"/>
  <c r="L527"/>
  <c r="F527"/>
  <c r="E527"/>
  <c r="D527"/>
  <c r="C526"/>
  <c r="B526"/>
  <c r="E526" s="1"/>
  <c r="M525"/>
  <c r="N525" s="1"/>
  <c r="L525"/>
  <c r="F525"/>
  <c r="E525"/>
  <c r="D525"/>
  <c r="M524"/>
  <c r="N524" s="1"/>
  <c r="L524"/>
  <c r="F524"/>
  <c r="E524"/>
  <c r="D524"/>
  <c r="L523"/>
  <c r="F523"/>
  <c r="E523"/>
  <c r="D523"/>
  <c r="M522"/>
  <c r="N522" s="1"/>
  <c r="L522"/>
  <c r="F522"/>
  <c r="E522"/>
  <c r="D522"/>
  <c r="C521"/>
  <c r="B521"/>
  <c r="M520"/>
  <c r="N520" s="1"/>
  <c r="L520"/>
  <c r="F520"/>
  <c r="E520"/>
  <c r="D520"/>
  <c r="M519"/>
  <c r="N519" s="1"/>
  <c r="L519"/>
  <c r="F519"/>
  <c r="E519"/>
  <c r="D519"/>
  <c r="L518"/>
  <c r="F518"/>
  <c r="E518"/>
  <c r="D518"/>
  <c r="M517"/>
  <c r="N517" s="1"/>
  <c r="L517"/>
  <c r="F517"/>
  <c r="E517"/>
  <c r="D517"/>
  <c r="C516"/>
  <c r="B516"/>
  <c r="E516" s="1"/>
  <c r="M515"/>
  <c r="N515" s="1"/>
  <c r="L515"/>
  <c r="F515"/>
  <c r="E515"/>
  <c r="D515"/>
  <c r="L514"/>
  <c r="F514"/>
  <c r="E514"/>
  <c r="D514"/>
  <c r="M513"/>
  <c r="N513" s="1"/>
  <c r="L513"/>
  <c r="F513"/>
  <c r="E513"/>
  <c r="D513"/>
  <c r="M512"/>
  <c r="N512" s="1"/>
  <c r="L512"/>
  <c r="F512"/>
  <c r="E512"/>
  <c r="D512"/>
  <c r="M511"/>
  <c r="N511" s="1"/>
  <c r="L511"/>
  <c r="F511"/>
  <c r="E511"/>
  <c r="D511"/>
  <c r="C510"/>
  <c r="B510"/>
  <c r="E510" s="1"/>
  <c r="M509"/>
  <c r="N509" s="1"/>
  <c r="L509"/>
  <c r="F509"/>
  <c r="E509"/>
  <c r="D509"/>
  <c r="L508"/>
  <c r="F508"/>
  <c r="E508"/>
  <c r="D508"/>
  <c r="L507"/>
  <c r="F507"/>
  <c r="E507"/>
  <c r="D507"/>
  <c r="L506"/>
  <c r="F506"/>
  <c r="E506"/>
  <c r="D506"/>
  <c r="M505"/>
  <c r="N505" s="1"/>
  <c r="L505"/>
  <c r="F505"/>
  <c r="E505"/>
  <c r="D505"/>
  <c r="C504"/>
  <c r="B504"/>
  <c r="E504" s="1"/>
  <c r="L503"/>
  <c r="F503"/>
  <c r="E503"/>
  <c r="D503"/>
  <c r="L502"/>
  <c r="F502"/>
  <c r="E502"/>
  <c r="D502"/>
  <c r="L501"/>
  <c r="F501"/>
  <c r="E501"/>
  <c r="D501"/>
  <c r="L500"/>
  <c r="F500"/>
  <c r="E500"/>
  <c r="D500"/>
  <c r="L499"/>
  <c r="F499"/>
  <c r="E499"/>
  <c r="D499"/>
  <c r="L498"/>
  <c r="F498"/>
  <c r="E498"/>
  <c r="D498"/>
  <c r="M497"/>
  <c r="N497" s="1"/>
  <c r="L497"/>
  <c r="F497"/>
  <c r="E497"/>
  <c r="D497"/>
  <c r="M496"/>
  <c r="N496" s="1"/>
  <c r="L496"/>
  <c r="F496"/>
  <c r="E496"/>
  <c r="D496"/>
  <c r="C495"/>
  <c r="B495"/>
  <c r="E495" s="1"/>
  <c r="L494"/>
  <c r="F494"/>
  <c r="E494"/>
  <c r="D494"/>
  <c r="M493"/>
  <c r="N493" s="1"/>
  <c r="L493"/>
  <c r="F493"/>
  <c r="E493"/>
  <c r="D493"/>
  <c r="M492"/>
  <c r="N492" s="1"/>
  <c r="L492"/>
  <c r="F492"/>
  <c r="E492"/>
  <c r="D492"/>
  <c r="M491"/>
  <c r="N491" s="1"/>
  <c r="L491"/>
  <c r="F491"/>
  <c r="E491"/>
  <c r="D491"/>
  <c r="C490"/>
  <c r="B490"/>
  <c r="E490" s="1"/>
  <c r="L488"/>
  <c r="F488"/>
  <c r="E488"/>
  <c r="D488"/>
  <c r="C487"/>
  <c r="B487"/>
  <c r="E487" s="1"/>
  <c r="L486"/>
  <c r="F486"/>
  <c r="D486"/>
  <c r="E486" s="1"/>
  <c r="L485"/>
  <c r="F485"/>
  <c r="E485"/>
  <c r="D485"/>
  <c r="L484"/>
  <c r="F484"/>
  <c r="E484"/>
  <c r="D484"/>
  <c r="L483"/>
  <c r="F483"/>
  <c r="E483"/>
  <c r="D483"/>
  <c r="L482"/>
  <c r="F482"/>
  <c r="E482"/>
  <c r="D482"/>
  <c r="L481"/>
  <c r="F481"/>
  <c r="E481"/>
  <c r="D481"/>
  <c r="C480"/>
  <c r="B480"/>
  <c r="M479"/>
  <c r="N479" s="1"/>
  <c r="L479"/>
  <c r="F479"/>
  <c r="E479"/>
  <c r="D479"/>
  <c r="L478"/>
  <c r="F478"/>
  <c r="E478"/>
  <c r="D478"/>
  <c r="L477"/>
  <c r="F477"/>
  <c r="E477"/>
  <c r="D477"/>
  <c r="L476"/>
  <c r="F476"/>
  <c r="D476"/>
  <c r="E476" s="1"/>
  <c r="M475"/>
  <c r="N475" s="1"/>
  <c r="L475"/>
  <c r="F475"/>
  <c r="D475"/>
  <c r="E475" s="1"/>
  <c r="C474"/>
  <c r="B474"/>
  <c r="L473"/>
  <c r="F473"/>
  <c r="E473"/>
  <c r="D473"/>
  <c r="L472"/>
  <c r="F472"/>
  <c r="E472"/>
  <c r="D472"/>
  <c r="L471"/>
  <c r="F471"/>
  <c r="D471"/>
  <c r="E471" s="1"/>
  <c r="C470"/>
  <c r="B470"/>
  <c r="M469"/>
  <c r="N469" s="1"/>
  <c r="L469"/>
  <c r="F469"/>
  <c r="E469"/>
  <c r="D469"/>
  <c r="L468"/>
  <c r="F468"/>
  <c r="E468"/>
  <c r="D468"/>
  <c r="L467"/>
  <c r="F467"/>
  <c r="E467"/>
  <c r="D467"/>
  <c r="C466"/>
  <c r="B466"/>
  <c r="E466" s="1"/>
  <c r="L465"/>
  <c r="F465"/>
  <c r="E465"/>
  <c r="D465"/>
  <c r="L464"/>
  <c r="F464"/>
  <c r="E464"/>
  <c r="D464"/>
  <c r="L463"/>
  <c r="F463"/>
  <c r="E463"/>
  <c r="D463"/>
  <c r="C462"/>
  <c r="B462"/>
  <c r="E462" s="1"/>
  <c r="M461"/>
  <c r="N461" s="1"/>
  <c r="L461"/>
  <c r="F461"/>
  <c r="E461"/>
  <c r="D461"/>
  <c r="M460"/>
  <c r="N460" s="1"/>
  <c r="L460"/>
  <c r="F460"/>
  <c r="E460"/>
  <c r="D460"/>
  <c r="M459"/>
  <c r="N459" s="1"/>
  <c r="L459"/>
  <c r="F459"/>
  <c r="E459"/>
  <c r="D459"/>
  <c r="L458"/>
  <c r="F458"/>
  <c r="E458"/>
  <c r="D458"/>
  <c r="M457"/>
  <c r="N457" s="1"/>
  <c r="L457"/>
  <c r="F457"/>
  <c r="E457"/>
  <c r="D457"/>
  <c r="C456"/>
  <c r="B456"/>
  <c r="M455"/>
  <c r="N455" s="1"/>
  <c r="L455"/>
  <c r="F455"/>
  <c r="E455"/>
  <c r="D455"/>
  <c r="M454"/>
  <c r="N454" s="1"/>
  <c r="L454"/>
  <c r="F454"/>
  <c r="E454"/>
  <c r="D454"/>
  <c r="M453"/>
  <c r="N453" s="1"/>
  <c r="L453"/>
  <c r="F453"/>
  <c r="E453"/>
  <c r="D453"/>
  <c r="M452"/>
  <c r="N452" s="1"/>
  <c r="L452"/>
  <c r="F452"/>
  <c r="E452"/>
  <c r="D452"/>
  <c r="L451"/>
  <c r="F451"/>
  <c r="E451"/>
  <c r="D451"/>
  <c r="M450"/>
  <c r="N450" s="1"/>
  <c r="L450"/>
  <c r="F450"/>
  <c r="E450"/>
  <c r="D450"/>
  <c r="C449"/>
  <c r="B449"/>
  <c r="E449" s="1"/>
  <c r="L448"/>
  <c r="F448"/>
  <c r="D448"/>
  <c r="E448" s="1"/>
  <c r="L447"/>
  <c r="F447"/>
  <c r="E447"/>
  <c r="D447"/>
  <c r="M446"/>
  <c r="N446" s="1"/>
  <c r="L446"/>
  <c r="F446"/>
  <c r="E446"/>
  <c r="D446"/>
  <c r="L445"/>
  <c r="F445"/>
  <c r="E445"/>
  <c r="D445"/>
  <c r="M444"/>
  <c r="N444" s="1"/>
  <c r="L444"/>
  <c r="F444"/>
  <c r="D444"/>
  <c r="E444" s="1"/>
  <c r="M443"/>
  <c r="N443" s="1"/>
  <c r="L443"/>
  <c r="F443"/>
  <c r="D443"/>
  <c r="E443" s="1"/>
  <c r="M442"/>
  <c r="N442" s="1"/>
  <c r="L442"/>
  <c r="F442"/>
  <c r="D442"/>
  <c r="E442" s="1"/>
  <c r="M441"/>
  <c r="N441" s="1"/>
  <c r="L441"/>
  <c r="F441"/>
  <c r="D441"/>
  <c r="E441" s="1"/>
  <c r="C440"/>
  <c r="B440"/>
  <c r="L439"/>
  <c r="F439"/>
  <c r="D439"/>
  <c r="E439" s="1"/>
  <c r="M438"/>
  <c r="N438" s="1"/>
  <c r="L438"/>
  <c r="F438"/>
  <c r="E438"/>
  <c r="D438"/>
  <c r="M437"/>
  <c r="N437" s="1"/>
  <c r="L437"/>
  <c r="F437"/>
  <c r="D437"/>
  <c r="E437" s="1"/>
  <c r="M436"/>
  <c r="N436" s="1"/>
  <c r="L436"/>
  <c r="F436"/>
  <c r="D436"/>
  <c r="E436" s="1"/>
  <c r="C435"/>
  <c r="B435"/>
  <c r="L433"/>
  <c r="F433"/>
  <c r="E433"/>
  <c r="D433"/>
  <c r="L432"/>
  <c r="F432"/>
  <c r="D432"/>
  <c r="E432" s="1"/>
  <c r="C431"/>
  <c r="B431"/>
  <c r="L430"/>
  <c r="F430"/>
  <c r="E430"/>
  <c r="D430"/>
  <c r="M429"/>
  <c r="N429" s="1"/>
  <c r="L429"/>
  <c r="F429"/>
  <c r="E429"/>
  <c r="D429"/>
  <c r="M428"/>
  <c r="N428" s="1"/>
  <c r="L428"/>
  <c r="F428"/>
  <c r="E428"/>
  <c r="D428"/>
  <c r="L427"/>
  <c r="F427"/>
  <c r="E427"/>
  <c r="D427"/>
  <c r="L426"/>
  <c r="F426"/>
  <c r="E426"/>
  <c r="D426"/>
  <c r="L425"/>
  <c r="F425"/>
  <c r="E425"/>
  <c r="D425"/>
  <c r="L424"/>
  <c r="F424"/>
  <c r="E424"/>
  <c r="D424"/>
  <c r="L423"/>
  <c r="F423"/>
  <c r="E423"/>
  <c r="D423"/>
  <c r="C422"/>
  <c r="B422"/>
  <c r="L421"/>
  <c r="F421"/>
  <c r="E421"/>
  <c r="D421"/>
  <c r="L420"/>
  <c r="F420"/>
  <c r="E420"/>
  <c r="D420"/>
  <c r="L419"/>
  <c r="F419"/>
  <c r="E419"/>
  <c r="D419"/>
  <c r="M418"/>
  <c r="N418" s="1"/>
  <c r="L418"/>
  <c r="F418"/>
  <c r="E418"/>
  <c r="D418"/>
  <c r="M417"/>
  <c r="N417" s="1"/>
  <c r="L417"/>
  <c r="F417"/>
  <c r="E417"/>
  <c r="D417"/>
  <c r="L416"/>
  <c r="F416"/>
  <c r="E416"/>
  <c r="D416"/>
  <c r="M415"/>
  <c r="N415" s="1"/>
  <c r="L415"/>
  <c r="F415"/>
  <c r="E415"/>
  <c r="D415"/>
  <c r="C414"/>
  <c r="B414"/>
  <c r="E414" s="1"/>
  <c r="L413"/>
  <c r="F413"/>
  <c r="E413"/>
  <c r="D413"/>
  <c r="L412"/>
  <c r="F412"/>
  <c r="E412"/>
  <c r="D412"/>
  <c r="M411"/>
  <c r="N411" s="1"/>
  <c r="L411"/>
  <c r="F411"/>
  <c r="E411"/>
  <c r="D411"/>
  <c r="M410"/>
  <c r="N410" s="1"/>
  <c r="L410"/>
  <c r="F410"/>
  <c r="E410"/>
  <c r="D410"/>
  <c r="M409"/>
  <c r="N409" s="1"/>
  <c r="L409"/>
  <c r="F409"/>
  <c r="E409"/>
  <c r="D409"/>
  <c r="L408"/>
  <c r="F408"/>
  <c r="E408"/>
  <c r="D408"/>
  <c r="M407"/>
  <c r="N407" s="1"/>
  <c r="L407"/>
  <c r="F407"/>
  <c r="E407"/>
  <c r="D407"/>
  <c r="C406"/>
  <c r="B406"/>
  <c r="E406" s="1"/>
  <c r="M405"/>
  <c r="N405" s="1"/>
  <c r="L405"/>
  <c r="F405"/>
  <c r="E405"/>
  <c r="D405"/>
  <c r="L404"/>
  <c r="F404"/>
  <c r="E404"/>
  <c r="D404"/>
  <c r="M403"/>
  <c r="N403" s="1"/>
  <c r="L403"/>
  <c r="F403"/>
  <c r="E403"/>
  <c r="D403"/>
  <c r="M402"/>
  <c r="N402" s="1"/>
  <c r="L402"/>
  <c r="F402"/>
  <c r="E402"/>
  <c r="D402"/>
  <c r="M401"/>
  <c r="N401" s="1"/>
  <c r="L401"/>
  <c r="F401"/>
  <c r="E401"/>
  <c r="D401"/>
  <c r="M400"/>
  <c r="N400" s="1"/>
  <c r="L400"/>
  <c r="F400"/>
  <c r="E400"/>
  <c r="D400"/>
  <c r="L399"/>
  <c r="F399"/>
  <c r="E399"/>
  <c r="D399"/>
  <c r="L398"/>
  <c r="F398"/>
  <c r="E398"/>
  <c r="D398"/>
  <c r="C397"/>
  <c r="B397"/>
  <c r="L396"/>
  <c r="F396"/>
  <c r="E396"/>
  <c r="D396"/>
  <c r="L395"/>
  <c r="F395"/>
  <c r="E395"/>
  <c r="D395"/>
  <c r="L394"/>
  <c r="F394"/>
  <c r="E394"/>
  <c r="D394"/>
  <c r="L393"/>
  <c r="F393"/>
  <c r="E393"/>
  <c r="D393"/>
  <c r="L392"/>
  <c r="F392"/>
  <c r="E392"/>
  <c r="D392"/>
  <c r="L391"/>
  <c r="F391"/>
  <c r="E391"/>
  <c r="D391"/>
  <c r="L390"/>
  <c r="F390"/>
  <c r="E390"/>
  <c r="D390"/>
  <c r="L389"/>
  <c r="F389"/>
  <c r="E389"/>
  <c r="D389"/>
  <c r="C388"/>
  <c r="D388" s="1"/>
  <c r="B388"/>
  <c r="L387"/>
  <c r="F387"/>
  <c r="E387"/>
  <c r="D387"/>
  <c r="L386"/>
  <c r="F386"/>
  <c r="E386"/>
  <c r="D386"/>
  <c r="L385"/>
  <c r="F385"/>
  <c r="E385"/>
  <c r="D385"/>
  <c r="L384"/>
  <c r="F384"/>
  <c r="E384"/>
  <c r="D384"/>
  <c r="L383"/>
  <c r="F383"/>
  <c r="E383"/>
  <c r="D383"/>
  <c r="L382"/>
  <c r="F382"/>
  <c r="E382"/>
  <c r="D382"/>
  <c r="L381"/>
  <c r="F381"/>
  <c r="E381"/>
  <c r="D381"/>
  <c r="L380"/>
  <c r="F380"/>
  <c r="E380"/>
  <c r="D380"/>
  <c r="L379"/>
  <c r="F379"/>
  <c r="E379"/>
  <c r="D379"/>
  <c r="L378"/>
  <c r="F378"/>
  <c r="E378"/>
  <c r="D378"/>
  <c r="L377"/>
  <c r="F377"/>
  <c r="E377"/>
  <c r="D377"/>
  <c r="L376"/>
  <c r="F376"/>
  <c r="D376"/>
  <c r="E376" s="1"/>
  <c r="L375"/>
  <c r="F375"/>
  <c r="D375"/>
  <c r="E375" s="1"/>
  <c r="C374"/>
  <c r="L374" s="1"/>
  <c r="B374"/>
  <c r="L373"/>
  <c r="F373"/>
  <c r="E373"/>
  <c r="D373"/>
  <c r="L372"/>
  <c r="F372"/>
  <c r="E372"/>
  <c r="D372"/>
  <c r="M371"/>
  <c r="N371" s="1"/>
  <c r="L371"/>
  <c r="F371"/>
  <c r="E371"/>
  <c r="D371"/>
  <c r="M370"/>
  <c r="N370" s="1"/>
  <c r="L370"/>
  <c r="F370"/>
  <c r="E370"/>
  <c r="D370"/>
  <c r="L369"/>
  <c r="F369"/>
  <c r="E369"/>
  <c r="D369"/>
  <c r="L368"/>
  <c r="F368"/>
  <c r="E368"/>
  <c r="D368"/>
  <c r="M367"/>
  <c r="N367" s="1"/>
  <c r="L367"/>
  <c r="F367"/>
  <c r="E367"/>
  <c r="D367"/>
  <c r="M366"/>
  <c r="N366" s="1"/>
  <c r="L366"/>
  <c r="F366"/>
  <c r="D366"/>
  <c r="E366" s="1"/>
  <c r="C365"/>
  <c r="B365"/>
  <c r="L364"/>
  <c r="F364"/>
  <c r="E364"/>
  <c r="D364"/>
  <c r="L363"/>
  <c r="F363"/>
  <c r="E363"/>
  <c r="D363"/>
  <c r="L362"/>
  <c r="F362"/>
  <c r="E362"/>
  <c r="D362"/>
  <c r="L361"/>
  <c r="F361"/>
  <c r="E361"/>
  <c r="D361"/>
  <c r="L360"/>
  <c r="F360"/>
  <c r="E360"/>
  <c r="D360"/>
  <c r="L359"/>
  <c r="F359"/>
  <c r="E359"/>
  <c r="D359"/>
  <c r="L358"/>
  <c r="F358"/>
  <c r="E358"/>
  <c r="D358"/>
  <c r="L357"/>
  <c r="F357"/>
  <c r="E357"/>
  <c r="D357"/>
  <c r="L356"/>
  <c r="F356"/>
  <c r="E356"/>
  <c r="D356"/>
  <c r="L355"/>
  <c r="F355"/>
  <c r="D355"/>
  <c r="E355" s="1"/>
  <c r="L354"/>
  <c r="F354"/>
  <c r="D354"/>
  <c r="E354" s="1"/>
  <c r="C353"/>
  <c r="B353"/>
  <c r="M352"/>
  <c r="N352" s="1"/>
  <c r="L352"/>
  <c r="F352"/>
  <c r="E352"/>
  <c r="D352"/>
  <c r="L351"/>
  <c r="F351"/>
  <c r="E351"/>
  <c r="D351"/>
  <c r="L350"/>
  <c r="F350"/>
  <c r="E350"/>
  <c r="D350"/>
  <c r="M349"/>
  <c r="N349" s="1"/>
  <c r="L349"/>
  <c r="F349"/>
  <c r="E349"/>
  <c r="D349"/>
  <c r="M348"/>
  <c r="N348" s="1"/>
  <c r="L348"/>
  <c r="F348"/>
  <c r="E348"/>
  <c r="D348"/>
  <c r="M347"/>
  <c r="N347" s="1"/>
  <c r="L347"/>
  <c r="F347"/>
  <c r="E347"/>
  <c r="D347"/>
  <c r="C346"/>
  <c r="B346"/>
  <c r="E346" s="1"/>
  <c r="L345"/>
  <c r="F345"/>
  <c r="D345"/>
  <c r="E345" s="1"/>
  <c r="M344"/>
  <c r="N344" s="1"/>
  <c r="L344"/>
  <c r="F344"/>
  <c r="E344"/>
  <c r="D344"/>
  <c r="M343"/>
  <c r="N343" s="1"/>
  <c r="L343"/>
  <c r="F343"/>
  <c r="E343"/>
  <c r="D343"/>
  <c r="M342"/>
  <c r="N342" s="1"/>
  <c r="L342"/>
  <c r="F342"/>
  <c r="E342"/>
  <c r="D342"/>
  <c r="L341"/>
  <c r="F341"/>
  <c r="E341"/>
  <c r="D341"/>
  <c r="L340"/>
  <c r="F340"/>
  <c r="E340"/>
  <c r="D340"/>
  <c r="L339"/>
  <c r="F339"/>
  <c r="E339"/>
  <c r="D339"/>
  <c r="L338"/>
  <c r="F338"/>
  <c r="E338"/>
  <c r="D338"/>
  <c r="L337"/>
  <c r="F337"/>
  <c r="E337"/>
  <c r="D337"/>
  <c r="L336"/>
  <c r="F336"/>
  <c r="E336"/>
  <c r="D336"/>
  <c r="M335"/>
  <c r="N335" s="1"/>
  <c r="L335"/>
  <c r="F335"/>
  <c r="E335"/>
  <c r="D335"/>
  <c r="M334"/>
  <c r="N334" s="1"/>
  <c r="L334"/>
  <c r="F334"/>
  <c r="E334"/>
  <c r="D334"/>
  <c r="M333"/>
  <c r="N333" s="1"/>
  <c r="L333"/>
  <c r="F333"/>
  <c r="E333"/>
  <c r="D333"/>
  <c r="L332"/>
  <c r="F332"/>
  <c r="E332"/>
  <c r="D332"/>
  <c r="L331"/>
  <c r="F331"/>
  <c r="E331"/>
  <c r="D331"/>
  <c r="L330"/>
  <c r="F330"/>
  <c r="D330"/>
  <c r="E330" s="1"/>
  <c r="L329"/>
  <c r="F329"/>
  <c r="E329"/>
  <c r="D329"/>
  <c r="L328"/>
  <c r="F328"/>
  <c r="E328"/>
  <c r="D328"/>
  <c r="L327"/>
  <c r="F327"/>
  <c r="E327"/>
  <c r="D327"/>
  <c r="L326"/>
  <c r="F326"/>
  <c r="D326"/>
  <c r="E326" s="1"/>
  <c r="L325"/>
  <c r="F325"/>
  <c r="D325"/>
  <c r="E325" s="1"/>
  <c r="C324"/>
  <c r="B324"/>
  <c r="M323"/>
  <c r="N323" s="1"/>
  <c r="L323"/>
  <c r="F323"/>
  <c r="E323"/>
  <c r="D323"/>
  <c r="M322"/>
  <c r="N322" s="1"/>
  <c r="L322"/>
  <c r="F322"/>
  <c r="E322"/>
  <c r="D322"/>
  <c r="M321"/>
  <c r="N321" s="1"/>
  <c r="L321"/>
  <c r="F321"/>
  <c r="E321"/>
  <c r="D321"/>
  <c r="L320"/>
  <c r="F320"/>
  <c r="E320"/>
  <c r="D320"/>
  <c r="L319"/>
  <c r="F319"/>
  <c r="E319"/>
  <c r="D319"/>
  <c r="L318"/>
  <c r="F318"/>
  <c r="E318"/>
  <c r="D318"/>
  <c r="L317"/>
  <c r="F317"/>
  <c r="E317"/>
  <c r="D317"/>
  <c r="M316"/>
  <c r="N316" s="1"/>
  <c r="L316"/>
  <c r="F316"/>
  <c r="E316"/>
  <c r="D316"/>
  <c r="L315"/>
  <c r="F315"/>
  <c r="E315"/>
  <c r="D315"/>
  <c r="C314"/>
  <c r="B314"/>
  <c r="E314" s="1"/>
  <c r="L312"/>
  <c r="F312"/>
  <c r="E312"/>
  <c r="D312"/>
  <c r="C311"/>
  <c r="B311"/>
  <c r="E311" s="1"/>
  <c r="L310"/>
  <c r="F310"/>
  <c r="E310"/>
  <c r="D310"/>
  <c r="M309"/>
  <c r="N309" s="1"/>
  <c r="L309"/>
  <c r="F309"/>
  <c r="E309"/>
  <c r="D309"/>
  <c r="M308"/>
  <c r="N308" s="1"/>
  <c r="L308"/>
  <c r="F308"/>
  <c r="E308"/>
  <c r="D308"/>
  <c r="M307"/>
  <c r="N307" s="1"/>
  <c r="L307"/>
  <c r="F307"/>
  <c r="E307"/>
  <c r="D307"/>
  <c r="M306"/>
  <c r="N306" s="1"/>
  <c r="L306"/>
  <c r="F306"/>
  <c r="E306"/>
  <c r="D306"/>
  <c r="M305"/>
  <c r="N305" s="1"/>
  <c r="L305"/>
  <c r="F305"/>
  <c r="E305"/>
  <c r="D305"/>
  <c r="M304"/>
  <c r="N304" s="1"/>
  <c r="L304"/>
  <c r="F304"/>
  <c r="E304"/>
  <c r="D304"/>
  <c r="M303"/>
  <c r="N303" s="1"/>
  <c r="L303"/>
  <c r="F303"/>
  <c r="E303"/>
  <c r="D303"/>
  <c r="M302"/>
  <c r="N302" s="1"/>
  <c r="L302"/>
  <c r="F302"/>
  <c r="E302"/>
  <c r="D302"/>
  <c r="C301"/>
  <c r="B301"/>
  <c r="E301" s="1"/>
  <c r="L300"/>
  <c r="F300"/>
  <c r="E300"/>
  <c r="D300"/>
  <c r="C299"/>
  <c r="B299"/>
  <c r="E299" s="1"/>
  <c r="M298"/>
  <c r="N298" s="1"/>
  <c r="L298"/>
  <c r="F298"/>
  <c r="E298"/>
  <c r="D298"/>
  <c r="C297"/>
  <c r="B297"/>
  <c r="E297" s="1"/>
  <c r="L296"/>
  <c r="F296"/>
  <c r="E296"/>
  <c r="D296"/>
  <c r="C295"/>
  <c r="B295"/>
  <c r="E295" s="1"/>
  <c r="M293"/>
  <c r="N293" s="1"/>
  <c r="L293"/>
  <c r="F293"/>
  <c r="E293"/>
  <c r="D293"/>
  <c r="C292"/>
  <c r="B292"/>
  <c r="E292" s="1"/>
  <c r="M291"/>
  <c r="N291" s="1"/>
  <c r="L291"/>
  <c r="F291"/>
  <c r="E291"/>
  <c r="D291"/>
  <c r="L290"/>
  <c r="F290"/>
  <c r="E290"/>
  <c r="D290"/>
  <c r="L289"/>
  <c r="F289"/>
  <c r="E289"/>
  <c r="D289"/>
  <c r="L288"/>
  <c r="F288"/>
  <c r="E288"/>
  <c r="D288"/>
  <c r="C287"/>
  <c r="B287"/>
  <c r="L286"/>
  <c r="F286"/>
  <c r="E286"/>
  <c r="D286"/>
  <c r="C285"/>
  <c r="B285"/>
  <c r="E285" s="1"/>
  <c r="M284"/>
  <c r="N284" s="1"/>
  <c r="L284"/>
  <c r="F284"/>
  <c r="E284"/>
  <c r="D284"/>
  <c r="L283"/>
  <c r="F283"/>
  <c r="E283"/>
  <c r="D283"/>
  <c r="M282"/>
  <c r="N282" s="1"/>
  <c r="L282"/>
  <c r="F282"/>
  <c r="E282"/>
  <c r="D282"/>
  <c r="C281"/>
  <c r="B281"/>
  <c r="M280"/>
  <c r="N280" s="1"/>
  <c r="L280"/>
  <c r="F280"/>
  <c r="E280"/>
  <c r="D280"/>
  <c r="M279"/>
  <c r="N279" s="1"/>
  <c r="L279"/>
  <c r="F279"/>
  <c r="E279"/>
  <c r="D279"/>
  <c r="M278"/>
  <c r="N278" s="1"/>
  <c r="L278"/>
  <c r="F278"/>
  <c r="E278"/>
  <c r="D278"/>
  <c r="M277"/>
  <c r="N277" s="1"/>
  <c r="L277"/>
  <c r="F277"/>
  <c r="E277"/>
  <c r="D277"/>
  <c r="M276"/>
  <c r="N276" s="1"/>
  <c r="L276"/>
  <c r="F276"/>
  <c r="E276"/>
  <c r="D276"/>
  <c r="C275"/>
  <c r="B275"/>
  <c r="E275" s="1"/>
  <c r="L274"/>
  <c r="F274"/>
  <c r="E274"/>
  <c r="D274"/>
  <c r="L273"/>
  <c r="F273"/>
  <c r="E273"/>
  <c r="D273"/>
  <c r="C272"/>
  <c r="B272"/>
  <c r="E272" s="1"/>
  <c r="M271"/>
  <c r="N271" s="1"/>
  <c r="L271"/>
  <c r="F271"/>
  <c r="E271"/>
  <c r="D271"/>
  <c r="M270"/>
  <c r="N270" s="1"/>
  <c r="L270"/>
  <c r="F270"/>
  <c r="E270"/>
  <c r="D270"/>
  <c r="C269"/>
  <c r="B269"/>
  <c r="E269" s="1"/>
  <c r="L268"/>
  <c r="F268"/>
  <c r="E268"/>
  <c r="D268"/>
  <c r="L267"/>
  <c r="F267"/>
  <c r="E267"/>
  <c r="D267"/>
  <c r="M266"/>
  <c r="N266" s="1"/>
  <c r="L266"/>
  <c r="F266"/>
  <c r="E266"/>
  <c r="D266"/>
  <c r="M265"/>
  <c r="N265" s="1"/>
  <c r="L265"/>
  <c r="F265"/>
  <c r="E265"/>
  <c r="D265"/>
  <c r="L264"/>
  <c r="F264"/>
  <c r="E264"/>
  <c r="D264"/>
  <c r="M263"/>
  <c r="N263" s="1"/>
  <c r="L263"/>
  <c r="F263"/>
  <c r="E263"/>
  <c r="D263"/>
  <c r="C262"/>
  <c r="B262"/>
  <c r="L260"/>
  <c r="F260"/>
  <c r="D260"/>
  <c r="E260" s="1"/>
  <c r="L259"/>
  <c r="F259"/>
  <c r="E259"/>
  <c r="D259"/>
  <c r="C258"/>
  <c r="B258"/>
  <c r="F257"/>
  <c r="E257"/>
  <c r="D257"/>
  <c r="L256"/>
  <c r="F256"/>
  <c r="E256"/>
  <c r="D256"/>
  <c r="L255"/>
  <c r="F255"/>
  <c r="E255"/>
  <c r="D255"/>
  <c r="C254"/>
  <c r="B254"/>
  <c r="L253"/>
  <c r="F253"/>
  <c r="E253"/>
  <c r="D253"/>
  <c r="L252"/>
  <c r="F252"/>
  <c r="E252"/>
  <c r="D252"/>
  <c r="L251"/>
  <c r="F251"/>
  <c r="E251"/>
  <c r="D251"/>
  <c r="L250"/>
  <c r="F250"/>
  <c r="E250"/>
  <c r="D250"/>
  <c r="L249"/>
  <c r="F249"/>
  <c r="E249"/>
  <c r="D249"/>
  <c r="C248"/>
  <c r="B248"/>
  <c r="L247"/>
  <c r="F247"/>
  <c r="E247"/>
  <c r="D247"/>
  <c r="L246"/>
  <c r="F246"/>
  <c r="E246"/>
  <c r="D246"/>
  <c r="L245"/>
  <c r="F245"/>
  <c r="E245"/>
  <c r="D245"/>
  <c r="L244"/>
  <c r="F244"/>
  <c r="D244"/>
  <c r="E244" s="1"/>
  <c r="L243"/>
  <c r="F243"/>
  <c r="D243"/>
  <c r="E243" s="1"/>
  <c r="L241"/>
  <c r="F241"/>
  <c r="E241"/>
  <c r="D241"/>
  <c r="M240"/>
  <c r="N240" s="1"/>
  <c r="L240"/>
  <c r="F240"/>
  <c r="E240"/>
  <c r="D240"/>
  <c r="M239"/>
  <c r="N239" s="1"/>
  <c r="L239"/>
  <c r="F239"/>
  <c r="E239"/>
  <c r="D239"/>
  <c r="M238"/>
  <c r="N238" s="1"/>
  <c r="L238"/>
  <c r="F238"/>
  <c r="D238"/>
  <c r="E238" s="1"/>
  <c r="M237"/>
  <c r="N237" s="1"/>
  <c r="L237"/>
  <c r="F237"/>
  <c r="D237"/>
  <c r="E237" s="1"/>
  <c r="C236"/>
  <c r="B236"/>
  <c r="F235"/>
  <c r="D235"/>
  <c r="E235" s="1"/>
  <c r="M234"/>
  <c r="N234" s="1"/>
  <c r="L234"/>
  <c r="F234"/>
  <c r="D234"/>
  <c r="E234" s="1"/>
  <c r="M233"/>
  <c r="N233" s="1"/>
  <c r="L233"/>
  <c r="F233"/>
  <c r="E233"/>
  <c r="D233"/>
  <c r="M232"/>
  <c r="N232" s="1"/>
  <c r="L232"/>
  <c r="F232"/>
  <c r="D232"/>
  <c r="E232" s="1"/>
  <c r="M231"/>
  <c r="N231" s="1"/>
  <c r="L231"/>
  <c r="F231"/>
  <c r="D231"/>
  <c r="E231" s="1"/>
  <c r="C230"/>
  <c r="B230"/>
  <c r="L229"/>
  <c r="F229"/>
  <c r="D229"/>
  <c r="E229" s="1"/>
  <c r="M228"/>
  <c r="N228" s="1"/>
  <c r="L228"/>
  <c r="F228"/>
  <c r="E228"/>
  <c r="D228"/>
  <c r="M227"/>
  <c r="N227" s="1"/>
  <c r="L227"/>
  <c r="F227"/>
  <c r="E227"/>
  <c r="D227"/>
  <c r="M226"/>
  <c r="N226" s="1"/>
  <c r="L226"/>
  <c r="F226"/>
  <c r="D226"/>
  <c r="E226" s="1"/>
  <c r="M225"/>
  <c r="N225" s="1"/>
  <c r="L225"/>
  <c r="F225"/>
  <c r="D225"/>
  <c r="E225" s="1"/>
  <c r="C224"/>
  <c r="B224"/>
  <c r="F223"/>
  <c r="D223"/>
  <c r="E223" s="1"/>
  <c r="L222"/>
  <c r="F222"/>
  <c r="D222"/>
  <c r="E222" s="1"/>
  <c r="M221"/>
  <c r="N221" s="1"/>
  <c r="L221"/>
  <c r="F221"/>
  <c r="E221"/>
  <c r="D221"/>
  <c r="M220"/>
  <c r="N220" s="1"/>
  <c r="L220"/>
  <c r="F220"/>
  <c r="E220"/>
  <c r="D220"/>
  <c r="M219"/>
  <c r="N219" s="1"/>
  <c r="L219"/>
  <c r="F219"/>
  <c r="D219"/>
  <c r="E219" s="1"/>
  <c r="M218"/>
  <c r="N218" s="1"/>
  <c r="L218"/>
  <c r="F218"/>
  <c r="D218"/>
  <c r="E218" s="1"/>
  <c r="C217"/>
  <c r="B217"/>
  <c r="M216"/>
  <c r="N216" s="1"/>
  <c r="L216"/>
  <c r="F216"/>
  <c r="E216"/>
  <c r="D216"/>
  <c r="M215"/>
  <c r="N215" s="1"/>
  <c r="L215"/>
  <c r="F215"/>
  <c r="E215"/>
  <c r="D215"/>
  <c r="L214"/>
  <c r="F214"/>
  <c r="E214"/>
  <c r="D214"/>
  <c r="M213"/>
  <c r="N213" s="1"/>
  <c r="L213"/>
  <c r="F213"/>
  <c r="E213"/>
  <c r="D213"/>
  <c r="M212"/>
  <c r="N212" s="1"/>
  <c r="L212"/>
  <c r="F212"/>
  <c r="E212"/>
  <c r="D212"/>
  <c r="M211"/>
  <c r="N211" s="1"/>
  <c r="L211"/>
  <c r="F211"/>
  <c r="D211"/>
  <c r="E211" s="1"/>
  <c r="M210"/>
  <c r="N210" s="1"/>
  <c r="L210"/>
  <c r="F210"/>
  <c r="D210"/>
  <c r="E210" s="1"/>
  <c r="C209"/>
  <c r="B209"/>
  <c r="L208"/>
  <c r="F208"/>
  <c r="E208"/>
  <c r="D208"/>
  <c r="M207"/>
  <c r="N207" s="1"/>
  <c r="L207"/>
  <c r="F207"/>
  <c r="E207"/>
  <c r="D207"/>
  <c r="L206"/>
  <c r="F206"/>
  <c r="E206"/>
  <c r="D206"/>
  <c r="M205"/>
  <c r="N205" s="1"/>
  <c r="L205"/>
  <c r="F205"/>
  <c r="E205"/>
  <c r="D205"/>
  <c r="M204"/>
  <c r="N204" s="1"/>
  <c r="L204"/>
  <c r="F204"/>
  <c r="D204"/>
  <c r="E204" s="1"/>
  <c r="M203"/>
  <c r="N203" s="1"/>
  <c r="L203"/>
  <c r="F203"/>
  <c r="D203"/>
  <c r="E203" s="1"/>
  <c r="C202"/>
  <c r="B202"/>
  <c r="M201"/>
  <c r="N201" s="1"/>
  <c r="L201"/>
  <c r="F201"/>
  <c r="E201"/>
  <c r="D201"/>
  <c r="L200"/>
  <c r="F200"/>
  <c r="E200"/>
  <c r="D200"/>
  <c r="M199"/>
  <c r="N199" s="1"/>
  <c r="L199"/>
  <c r="F199"/>
  <c r="E199"/>
  <c r="D199"/>
  <c r="M198"/>
  <c r="N198" s="1"/>
  <c r="L198"/>
  <c r="F198"/>
  <c r="E198"/>
  <c r="D198"/>
  <c r="M197"/>
  <c r="N197" s="1"/>
  <c r="L197"/>
  <c r="F197"/>
  <c r="E197"/>
  <c r="D197"/>
  <c r="C196"/>
  <c r="B196"/>
  <c r="L195"/>
  <c r="F195"/>
  <c r="E195"/>
  <c r="D195"/>
  <c r="L194"/>
  <c r="F194"/>
  <c r="E194"/>
  <c r="D194"/>
  <c r="L193"/>
  <c r="F193"/>
  <c r="E193"/>
  <c r="D193"/>
  <c r="L192"/>
  <c r="F192"/>
  <c r="E192"/>
  <c r="D192"/>
  <c r="L191"/>
  <c r="F191"/>
  <c r="E191"/>
  <c r="D191"/>
  <c r="M190"/>
  <c r="N190" s="1"/>
  <c r="L190"/>
  <c r="F190"/>
  <c r="E190"/>
  <c r="D190"/>
  <c r="M189"/>
  <c r="N189" s="1"/>
  <c r="L189"/>
  <c r="F189"/>
  <c r="E189"/>
  <c r="D189"/>
  <c r="M188"/>
  <c r="N188" s="1"/>
  <c r="L188"/>
  <c r="F188"/>
  <c r="E188"/>
  <c r="D188"/>
  <c r="C187"/>
  <c r="B187"/>
  <c r="E187" s="1"/>
  <c r="L186"/>
  <c r="F186"/>
  <c r="E186"/>
  <c r="D186"/>
  <c r="L185"/>
  <c r="F185"/>
  <c r="E185"/>
  <c r="D185"/>
  <c r="L184"/>
  <c r="F184"/>
  <c r="E184"/>
  <c r="D184"/>
  <c r="L183"/>
  <c r="F183"/>
  <c r="E183"/>
  <c r="D183"/>
  <c r="L182"/>
  <c r="F182"/>
  <c r="E182"/>
  <c r="D182"/>
  <c r="L181"/>
  <c r="F181"/>
  <c r="E181"/>
  <c r="D181"/>
  <c r="C180"/>
  <c r="B180"/>
  <c r="E180" s="1"/>
  <c r="M179"/>
  <c r="N179" s="1"/>
  <c r="L179"/>
  <c r="F179"/>
  <c r="E179"/>
  <c r="D179"/>
  <c r="M178"/>
  <c r="N178" s="1"/>
  <c r="L178"/>
  <c r="F178"/>
  <c r="E178"/>
  <c r="D178"/>
  <c r="L177"/>
  <c r="F177"/>
  <c r="D177"/>
  <c r="E177" s="1"/>
  <c r="M176"/>
  <c r="N176" s="1"/>
  <c r="L176"/>
  <c r="F176"/>
  <c r="E176"/>
  <c r="D176"/>
  <c r="M175"/>
  <c r="N175" s="1"/>
  <c r="L175"/>
  <c r="F175"/>
  <c r="E175"/>
  <c r="D175"/>
  <c r="M174"/>
  <c r="N174" s="1"/>
  <c r="L174"/>
  <c r="F174"/>
  <c r="E174"/>
  <c r="D174"/>
  <c r="C173"/>
  <c r="F173" s="1"/>
  <c r="M172"/>
  <c r="N172" s="1"/>
  <c r="L172"/>
  <c r="F172"/>
  <c r="E172"/>
  <c r="D172"/>
  <c r="M171"/>
  <c r="N171" s="1"/>
  <c r="L171"/>
  <c r="F171"/>
  <c r="E171"/>
  <c r="D171"/>
  <c r="L170"/>
  <c r="F170"/>
  <c r="E170"/>
  <c r="D170"/>
  <c r="L169"/>
  <c r="F169"/>
  <c r="E169"/>
  <c r="D169"/>
  <c r="L168"/>
  <c r="F168"/>
  <c r="E168"/>
  <c r="D168"/>
  <c r="L167"/>
  <c r="F167"/>
  <c r="E167"/>
  <c r="D167"/>
  <c r="L166"/>
  <c r="F166"/>
  <c r="E166"/>
  <c r="D166"/>
  <c r="L165"/>
  <c r="F165"/>
  <c r="E165"/>
  <c r="D165"/>
  <c r="L164"/>
  <c r="F164"/>
  <c r="E164"/>
  <c r="D164"/>
  <c r="M163"/>
  <c r="N163" s="1"/>
  <c r="L163"/>
  <c r="F163"/>
  <c r="E163"/>
  <c r="D163"/>
  <c r="M162"/>
  <c r="N162" s="1"/>
  <c r="L162"/>
  <c r="F162"/>
  <c r="E162"/>
  <c r="D162"/>
  <c r="M161"/>
  <c r="N161" s="1"/>
  <c r="L161"/>
  <c r="F161"/>
  <c r="E161"/>
  <c r="D161"/>
  <c r="C160"/>
  <c r="B160"/>
  <c r="E160" s="1"/>
  <c r="L159"/>
  <c r="F159"/>
  <c r="E159"/>
  <c r="D159"/>
  <c r="L158"/>
  <c r="F158"/>
  <c r="E158"/>
  <c r="D158"/>
  <c r="L157"/>
  <c r="F157"/>
  <c r="E157"/>
  <c r="D157"/>
  <c r="M156"/>
  <c r="N156" s="1"/>
  <c r="L156"/>
  <c r="F156"/>
  <c r="E156"/>
  <c r="D156"/>
  <c r="L155"/>
  <c r="F155"/>
  <c r="E155"/>
  <c r="D155"/>
  <c r="L154"/>
  <c r="F154"/>
  <c r="E154"/>
  <c r="D154"/>
  <c r="M153"/>
  <c r="N153" s="1"/>
  <c r="L153"/>
  <c r="F153"/>
  <c r="E153"/>
  <c r="D153"/>
  <c r="M152"/>
  <c r="N152" s="1"/>
  <c r="L152"/>
  <c r="F152"/>
  <c r="E152"/>
  <c r="D152"/>
  <c r="M151"/>
  <c r="N151" s="1"/>
  <c r="L151"/>
  <c r="F151"/>
  <c r="E151"/>
  <c r="D151"/>
  <c r="C150"/>
  <c r="B150"/>
  <c r="E150" s="1"/>
  <c r="L149"/>
  <c r="F149"/>
  <c r="E149"/>
  <c r="D149"/>
  <c r="L148"/>
  <c r="F148"/>
  <c r="E148"/>
  <c r="D148"/>
  <c r="L147"/>
  <c r="F147"/>
  <c r="E147"/>
  <c r="D147"/>
  <c r="L146"/>
  <c r="F146"/>
  <c r="E146"/>
  <c r="D146"/>
  <c r="L145"/>
  <c r="F145"/>
  <c r="E145"/>
  <c r="D145"/>
  <c r="L144"/>
  <c r="F144"/>
  <c r="E144"/>
  <c r="D144"/>
  <c r="L143"/>
  <c r="F143"/>
  <c r="E143"/>
  <c r="D143"/>
  <c r="L142"/>
  <c r="F142"/>
  <c r="E142"/>
  <c r="D142"/>
  <c r="L141"/>
  <c r="F141"/>
  <c r="E141"/>
  <c r="D141"/>
  <c r="L140"/>
  <c r="F140"/>
  <c r="E140"/>
  <c r="D140"/>
  <c r="L139"/>
  <c r="F139"/>
  <c r="E139"/>
  <c r="D139"/>
  <c r="C138"/>
  <c r="B138"/>
  <c r="M137"/>
  <c r="N137" s="1"/>
  <c r="L137"/>
  <c r="F137"/>
  <c r="E137"/>
  <c r="D137"/>
  <c r="M136"/>
  <c r="N136" s="1"/>
  <c r="L136"/>
  <c r="F136"/>
  <c r="E136"/>
  <c r="D136"/>
  <c r="L135"/>
  <c r="F135"/>
  <c r="E135"/>
  <c r="D135"/>
  <c r="L134"/>
  <c r="F134"/>
  <c r="E134"/>
  <c r="D134"/>
  <c r="L133"/>
  <c r="F133"/>
  <c r="E133"/>
  <c r="D133"/>
  <c r="L132"/>
  <c r="F132"/>
  <c r="E132"/>
  <c r="D132"/>
  <c r="L131"/>
  <c r="F131"/>
  <c r="E131"/>
  <c r="D131"/>
  <c r="M130"/>
  <c r="N130" s="1"/>
  <c r="L130"/>
  <c r="F130"/>
  <c r="E130"/>
  <c r="D130"/>
  <c r="M129"/>
  <c r="N129" s="1"/>
  <c r="L129"/>
  <c r="F129"/>
  <c r="E129"/>
  <c r="D129"/>
  <c r="M128"/>
  <c r="N128" s="1"/>
  <c r="L128"/>
  <c r="F128"/>
  <c r="E128"/>
  <c r="D128"/>
  <c r="C127"/>
  <c r="B127"/>
  <c r="E127" s="1"/>
  <c r="M126"/>
  <c r="N126" s="1"/>
  <c r="L126"/>
  <c r="F126"/>
  <c r="D126"/>
  <c r="E126" s="1"/>
  <c r="L125"/>
  <c r="F125"/>
  <c r="D125"/>
  <c r="E125" s="1"/>
  <c r="L124"/>
  <c r="F124"/>
  <c r="E124"/>
  <c r="D124"/>
  <c r="L123"/>
  <c r="F123"/>
  <c r="E123"/>
  <c r="D123"/>
  <c r="L122"/>
  <c r="F122"/>
  <c r="D122"/>
  <c r="E122" s="1"/>
  <c r="M121"/>
  <c r="N121" s="1"/>
  <c r="L121"/>
  <c r="F121"/>
  <c r="E121"/>
  <c r="D121"/>
  <c r="M120"/>
  <c r="N120" s="1"/>
  <c r="L120"/>
  <c r="F120"/>
  <c r="D120"/>
  <c r="E120" s="1"/>
  <c r="M119"/>
  <c r="N119" s="1"/>
  <c r="L119"/>
  <c r="F119"/>
  <c r="D119"/>
  <c r="E119" s="1"/>
  <c r="C118"/>
  <c r="B118"/>
  <c r="L117"/>
  <c r="F117"/>
  <c r="D117"/>
  <c r="E117" s="1"/>
  <c r="L116"/>
  <c r="F116"/>
  <c r="D116"/>
  <c r="E116" s="1"/>
  <c r="L115"/>
  <c r="F115"/>
  <c r="E115"/>
  <c r="D115"/>
  <c r="L114"/>
  <c r="F114"/>
  <c r="E114"/>
  <c r="D114"/>
  <c r="L113"/>
  <c r="F113"/>
  <c r="E113"/>
  <c r="D113"/>
  <c r="L112"/>
  <c r="F112"/>
  <c r="E112"/>
  <c r="D112"/>
  <c r="L111"/>
  <c r="F111"/>
  <c r="E111"/>
  <c r="D111"/>
  <c r="L110"/>
  <c r="F110"/>
  <c r="E110"/>
  <c r="D110"/>
  <c r="M109"/>
  <c r="N109" s="1"/>
  <c r="L109"/>
  <c r="F109"/>
  <c r="E109"/>
  <c r="D109"/>
  <c r="L108"/>
  <c r="F108"/>
  <c r="E108"/>
  <c r="D108"/>
  <c r="M107"/>
  <c r="N107" s="1"/>
  <c r="L107"/>
  <c r="F107"/>
  <c r="E107"/>
  <c r="D107"/>
  <c r="L106"/>
  <c r="F106"/>
  <c r="E106"/>
  <c r="D106"/>
  <c r="M105"/>
  <c r="N105" s="1"/>
  <c r="L105"/>
  <c r="F105"/>
  <c r="D105"/>
  <c r="E105" s="1"/>
  <c r="M104"/>
  <c r="N104" s="1"/>
  <c r="L104"/>
  <c r="F104"/>
  <c r="D104"/>
  <c r="E104" s="1"/>
  <c r="C103"/>
  <c r="B103"/>
  <c r="L102"/>
  <c r="F102"/>
  <c r="E102"/>
  <c r="D102"/>
  <c r="L101"/>
  <c r="F101"/>
  <c r="E101"/>
  <c r="D101"/>
  <c r="L100"/>
  <c r="F100"/>
  <c r="E100"/>
  <c r="D100"/>
  <c r="L99"/>
  <c r="F99"/>
  <c r="E99"/>
  <c r="D99"/>
  <c r="L98"/>
  <c r="F98"/>
  <c r="E98"/>
  <c r="D98"/>
  <c r="L97"/>
  <c r="F97"/>
  <c r="E97"/>
  <c r="D97"/>
  <c r="L96"/>
  <c r="F96"/>
  <c r="E96"/>
  <c r="D96"/>
  <c r="L95"/>
  <c r="F95"/>
  <c r="E95"/>
  <c r="D95"/>
  <c r="L94"/>
  <c r="F94"/>
  <c r="E94"/>
  <c r="D94"/>
  <c r="C93"/>
  <c r="B93"/>
  <c r="L92"/>
  <c r="F92"/>
  <c r="E92"/>
  <c r="D92"/>
  <c r="M91"/>
  <c r="N91" s="1"/>
  <c r="L91"/>
  <c r="F91"/>
  <c r="E91"/>
  <c r="D91"/>
  <c r="L90"/>
  <c r="F90"/>
  <c r="E90"/>
  <c r="D90"/>
  <c r="L89"/>
  <c r="F89"/>
  <c r="E89"/>
  <c r="D89"/>
  <c r="L88"/>
  <c r="F88"/>
  <c r="E88"/>
  <c r="D88"/>
  <c r="L87"/>
  <c r="F87"/>
  <c r="E87"/>
  <c r="D87"/>
  <c r="M86"/>
  <c r="N86" s="1"/>
  <c r="L86"/>
  <c r="F86"/>
  <c r="D86"/>
  <c r="E86" s="1"/>
  <c r="M85"/>
  <c r="N85" s="1"/>
  <c r="L85"/>
  <c r="F85"/>
  <c r="D85"/>
  <c r="E85" s="1"/>
  <c r="C84"/>
  <c r="B84"/>
  <c r="L83"/>
  <c r="F83"/>
  <c r="E83"/>
  <c r="D83"/>
  <c r="L82"/>
  <c r="F82"/>
  <c r="E82"/>
  <c r="D82"/>
  <c r="L81"/>
  <c r="F81"/>
  <c r="E81"/>
  <c r="D81"/>
  <c r="L80"/>
  <c r="F80"/>
  <c r="E80"/>
  <c r="D80"/>
  <c r="L79"/>
  <c r="F79"/>
  <c r="E79"/>
  <c r="D79"/>
  <c r="M78"/>
  <c r="N78" s="1"/>
  <c r="L78"/>
  <c r="F78"/>
  <c r="E78"/>
  <c r="D78"/>
  <c r="L77"/>
  <c r="F77"/>
  <c r="E77"/>
  <c r="D77"/>
  <c r="M76"/>
  <c r="N76" s="1"/>
  <c r="L76"/>
  <c r="F76"/>
  <c r="E76"/>
  <c r="D76"/>
  <c r="L75"/>
  <c r="F75"/>
  <c r="E75"/>
  <c r="D75"/>
  <c r="M74"/>
  <c r="N74" s="1"/>
  <c r="L74"/>
  <c r="F74"/>
  <c r="E74"/>
  <c r="D74"/>
  <c r="L73"/>
  <c r="F73"/>
  <c r="E73"/>
  <c r="D73"/>
  <c r="C72"/>
  <c r="B72"/>
  <c r="M71"/>
  <c r="N71" s="1"/>
  <c r="L71"/>
  <c r="F71"/>
  <c r="D71"/>
  <c r="E71" s="1"/>
  <c r="L70"/>
  <c r="F70"/>
  <c r="E70"/>
  <c r="D70"/>
  <c r="M69"/>
  <c r="N69" s="1"/>
  <c r="L69"/>
  <c r="F69"/>
  <c r="E69"/>
  <c r="D69"/>
  <c r="M68"/>
  <c r="N68" s="1"/>
  <c r="L68"/>
  <c r="F68"/>
  <c r="E68"/>
  <c r="D68"/>
  <c r="M67"/>
  <c r="N67" s="1"/>
  <c r="L67"/>
  <c r="F67"/>
  <c r="E67"/>
  <c r="D67"/>
  <c r="L66"/>
  <c r="F66"/>
  <c r="E66"/>
  <c r="D66"/>
  <c r="M65"/>
  <c r="N65" s="1"/>
  <c r="L65"/>
  <c r="F65"/>
  <c r="D65"/>
  <c r="E65" s="1"/>
  <c r="M64"/>
  <c r="N64" s="1"/>
  <c r="L64"/>
  <c r="F64"/>
  <c r="D64"/>
  <c r="E64" s="1"/>
  <c r="M63"/>
  <c r="N63" s="1"/>
  <c r="L63"/>
  <c r="F63"/>
  <c r="D63"/>
  <c r="E63" s="1"/>
  <c r="C62"/>
  <c r="B62"/>
  <c r="L61"/>
  <c r="F61"/>
  <c r="E61"/>
  <c r="D61"/>
  <c r="L60"/>
  <c r="F60"/>
  <c r="E60"/>
  <c r="D60"/>
  <c r="M59"/>
  <c r="N59" s="1"/>
  <c r="L59"/>
  <c r="F59"/>
  <c r="E59"/>
  <c r="D59"/>
  <c r="L58"/>
  <c r="F58"/>
  <c r="E58"/>
  <c r="D58"/>
  <c r="L57"/>
  <c r="F57"/>
  <c r="D57"/>
  <c r="E57" s="1"/>
  <c r="L56"/>
  <c r="F56"/>
  <c r="E56"/>
  <c r="D56"/>
  <c r="L55"/>
  <c r="F55"/>
  <c r="E55"/>
  <c r="D55"/>
  <c r="M54"/>
  <c r="N54" s="1"/>
  <c r="L54"/>
  <c r="F54"/>
  <c r="D54"/>
  <c r="E54" s="1"/>
  <c r="M53"/>
  <c r="N53" s="1"/>
  <c r="L53"/>
  <c r="F53"/>
  <c r="D53"/>
  <c r="E53" s="1"/>
  <c r="C52"/>
  <c r="B52"/>
  <c r="M51"/>
  <c r="N51" s="1"/>
  <c r="L51"/>
  <c r="F51"/>
  <c r="E51"/>
  <c r="D51"/>
  <c r="M50"/>
  <c r="N50" s="1"/>
  <c r="L50"/>
  <c r="F50"/>
  <c r="E50"/>
  <c r="D50"/>
  <c r="L49"/>
  <c r="F49"/>
  <c r="E49"/>
  <c r="D49"/>
  <c r="M48"/>
  <c r="N48" s="1"/>
  <c r="L48"/>
  <c r="F48"/>
  <c r="E48"/>
  <c r="D48"/>
  <c r="L47"/>
  <c r="F47"/>
  <c r="E47"/>
  <c r="D47"/>
  <c r="L46"/>
  <c r="F46"/>
  <c r="E46"/>
  <c r="D46"/>
  <c r="L45"/>
  <c r="F45"/>
  <c r="E45"/>
  <c r="D45"/>
  <c r="L44"/>
  <c r="F44"/>
  <c r="E44"/>
  <c r="D44"/>
  <c r="M43"/>
  <c r="N43" s="1"/>
  <c r="L43"/>
  <c r="F43"/>
  <c r="E43"/>
  <c r="D43"/>
  <c r="M42"/>
  <c r="N42" s="1"/>
  <c r="L42"/>
  <c r="F42"/>
  <c r="D42"/>
  <c r="E42" s="1"/>
  <c r="M41"/>
  <c r="N41" s="1"/>
  <c r="L41"/>
  <c r="F41"/>
  <c r="D41"/>
  <c r="E41" s="1"/>
  <c r="C40"/>
  <c r="B40"/>
  <c r="F39"/>
  <c r="D39"/>
  <c r="E39" s="1"/>
  <c r="M38"/>
  <c r="N38" s="1"/>
  <c r="L38"/>
  <c r="F38"/>
  <c r="D38"/>
  <c r="E38" s="1"/>
  <c r="L37"/>
  <c r="F37"/>
  <c r="E37"/>
  <c r="D37"/>
  <c r="M36"/>
  <c r="N36" s="1"/>
  <c r="L36"/>
  <c r="F36"/>
  <c r="E36"/>
  <c r="D36"/>
  <c r="M35"/>
  <c r="N35" s="1"/>
  <c r="L35"/>
  <c r="F35"/>
  <c r="E35"/>
  <c r="D35"/>
  <c r="M34"/>
  <c r="N34" s="1"/>
  <c r="L34"/>
  <c r="F34"/>
  <c r="E34"/>
  <c r="D34"/>
  <c r="L33"/>
  <c r="F33"/>
  <c r="E33"/>
  <c r="D33"/>
  <c r="L32"/>
  <c r="F32"/>
  <c r="E32"/>
  <c r="D32"/>
  <c r="M31"/>
  <c r="N31" s="1"/>
  <c r="L31"/>
  <c r="F31"/>
  <c r="E31"/>
  <c r="D31"/>
  <c r="M30"/>
  <c r="N30" s="1"/>
  <c r="L30"/>
  <c r="F30"/>
  <c r="D30"/>
  <c r="E30" s="1"/>
  <c r="M29"/>
  <c r="N29" s="1"/>
  <c r="L29"/>
  <c r="F29"/>
  <c r="D29"/>
  <c r="E29" s="1"/>
  <c r="C28"/>
  <c r="B28"/>
  <c r="L27"/>
  <c r="F27"/>
  <c r="E27"/>
  <c r="D27"/>
  <c r="L26"/>
  <c r="F26"/>
  <c r="E26"/>
  <c r="D26"/>
  <c r="L25"/>
  <c r="F25"/>
  <c r="E25"/>
  <c r="D25"/>
  <c r="L24"/>
  <c r="F24"/>
  <c r="E24"/>
  <c r="D24"/>
  <c r="M23"/>
  <c r="N23" s="1"/>
  <c r="L23"/>
  <c r="F23"/>
  <c r="E23"/>
  <c r="D23"/>
  <c r="L22"/>
  <c r="F22"/>
  <c r="E22"/>
  <c r="D22"/>
  <c r="M21"/>
  <c r="N21" s="1"/>
  <c r="L21"/>
  <c r="F21"/>
  <c r="D21"/>
  <c r="E21" s="1"/>
  <c r="M20"/>
  <c r="N20" s="1"/>
  <c r="L20"/>
  <c r="F20"/>
  <c r="D20"/>
  <c r="E20" s="1"/>
  <c r="C19"/>
  <c r="B19"/>
  <c r="L18"/>
  <c r="F18"/>
  <c r="E18"/>
  <c r="D18"/>
  <c r="L17"/>
  <c r="F17"/>
  <c r="E17"/>
  <c r="D17"/>
  <c r="L16"/>
  <c r="F16"/>
  <c r="E16"/>
  <c r="D16"/>
  <c r="L15"/>
  <c r="F15"/>
  <c r="E15"/>
  <c r="D15"/>
  <c r="L14"/>
  <c r="F14"/>
  <c r="E14"/>
  <c r="D14"/>
  <c r="L13"/>
  <c r="F13"/>
  <c r="E13"/>
  <c r="D13"/>
  <c r="M12"/>
  <c r="N12" s="1"/>
  <c r="L12"/>
  <c r="F12"/>
  <c r="E12"/>
  <c r="D12"/>
  <c r="M11"/>
  <c r="N11" s="1"/>
  <c r="L11"/>
  <c r="F11"/>
  <c r="E11"/>
  <c r="D11"/>
  <c r="L10"/>
  <c r="F10"/>
  <c r="E10"/>
  <c r="D10"/>
  <c r="M9"/>
  <c r="N9" s="1"/>
  <c r="L9"/>
  <c r="F9"/>
  <c r="D9"/>
  <c r="E9" s="1"/>
  <c r="M8"/>
  <c r="N8" s="1"/>
  <c r="L8"/>
  <c r="F8"/>
  <c r="D8"/>
  <c r="E8" s="1"/>
  <c r="C7"/>
  <c r="B7"/>
  <c r="C5" i="19437"/>
  <c r="B5"/>
  <c r="D36"/>
  <c r="E36" s="1"/>
  <c r="C23"/>
  <c r="D25"/>
  <c r="E25" s="1"/>
  <c r="C24"/>
  <c r="B24"/>
  <c r="D24" s="1"/>
  <c r="D21" i="257"/>
  <c r="E21" s="1"/>
  <c r="D31" i="19440"/>
  <c r="E31" s="1"/>
  <c r="E34" i="19437"/>
  <c r="D34"/>
  <c r="D35"/>
  <c r="E35" s="1"/>
  <c r="D6" i="11521"/>
  <c r="E6"/>
  <c r="D7"/>
  <c r="E7"/>
  <c r="D8"/>
  <c r="E8"/>
  <c r="D9"/>
  <c r="E9"/>
  <c r="D10"/>
  <c r="E10"/>
  <c r="D11"/>
  <c r="E11" s="1"/>
  <c r="D12"/>
  <c r="E12" s="1"/>
  <c r="D13"/>
  <c r="E13"/>
  <c r="D14"/>
  <c r="E14"/>
  <c r="D15"/>
  <c r="E15"/>
  <c r="D16"/>
  <c r="E16"/>
  <c r="D17"/>
  <c r="E17" s="1"/>
  <c r="D18"/>
  <c r="E18"/>
  <c r="D19"/>
  <c r="E19"/>
  <c r="D20"/>
  <c r="E20"/>
  <c r="D21"/>
  <c r="E21"/>
  <c r="D22"/>
  <c r="E22"/>
  <c r="D23"/>
  <c r="E23"/>
  <c r="B46" i="19445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G10"/>
  <c r="G9" s="1"/>
  <c r="F10"/>
  <c r="F9" s="1"/>
  <c r="F4" s="1"/>
  <c r="E10"/>
  <c r="E9" s="1"/>
  <c r="E4" s="1"/>
  <c r="D10"/>
  <c r="D9" s="1"/>
  <c r="C10"/>
  <c r="C9" s="1"/>
  <c r="B8"/>
  <c r="B7"/>
  <c r="B6"/>
  <c r="G5"/>
  <c r="F5"/>
  <c r="E5"/>
  <c r="D5"/>
  <c r="C5"/>
  <c r="B23" i="19435"/>
  <c r="B20"/>
  <c r="B14" s="1"/>
  <c r="B19"/>
  <c r="D15"/>
  <c r="D10"/>
  <c r="B5"/>
  <c r="D7" i="257"/>
  <c r="E7" s="1"/>
  <c r="D8"/>
  <c r="E8"/>
  <c r="D9"/>
  <c r="E9" s="1"/>
  <c r="D10"/>
  <c r="E10" s="1"/>
  <c r="D11"/>
  <c r="E11"/>
  <c r="D12"/>
  <c r="E12"/>
  <c r="D13"/>
  <c r="E13" s="1"/>
  <c r="D14"/>
  <c r="E14" s="1"/>
  <c r="D15"/>
  <c r="E15"/>
  <c r="D16"/>
  <c r="E16" s="1"/>
  <c r="D17"/>
  <c r="E17" s="1"/>
  <c r="D18"/>
  <c r="E18" s="1"/>
  <c r="D19"/>
  <c r="E19"/>
  <c r="D20"/>
  <c r="E20"/>
  <c r="D22"/>
  <c r="E22" s="1"/>
  <c r="D24"/>
  <c r="E24" s="1"/>
  <c r="D25"/>
  <c r="E25" s="1"/>
  <c r="D26"/>
  <c r="E26" s="1"/>
  <c r="D27"/>
  <c r="E27"/>
  <c r="D28"/>
  <c r="E28"/>
  <c r="D29"/>
  <c r="E29" s="1"/>
  <c r="D30"/>
  <c r="E30"/>
  <c r="D6" i="19459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 s="1"/>
  <c r="D24"/>
  <c r="E24" s="1"/>
  <c r="D25"/>
  <c r="E25" s="1"/>
  <c r="D26"/>
  <c r="E26"/>
  <c r="D27"/>
  <c r="E27"/>
  <c r="D28"/>
  <c r="E28"/>
  <c r="D29"/>
  <c r="E29" s="1"/>
  <c r="D7" i="19440"/>
  <c r="E7" s="1"/>
  <c r="D8"/>
  <c r="E8"/>
  <c r="D9"/>
  <c r="E9" s="1"/>
  <c r="D10"/>
  <c r="E10"/>
  <c r="D11"/>
  <c r="E11" s="1"/>
  <c r="D12"/>
  <c r="E12" s="1"/>
  <c r="D13"/>
  <c r="E13"/>
  <c r="D14"/>
  <c r="E14" s="1"/>
  <c r="D15"/>
  <c r="E15" s="1"/>
  <c r="D16"/>
  <c r="E16"/>
  <c r="D17"/>
  <c r="E17"/>
  <c r="D18"/>
  <c r="E18" s="1"/>
  <c r="D19"/>
  <c r="E19" s="1"/>
  <c r="D20"/>
  <c r="E20" s="1"/>
  <c r="D21"/>
  <c r="E21" s="1"/>
  <c r="D22"/>
  <c r="E22" s="1"/>
  <c r="D24"/>
  <c r="E24"/>
  <c r="D25"/>
  <c r="E25" s="1"/>
  <c r="D26"/>
  <c r="E26"/>
  <c r="D27"/>
  <c r="E27" s="1"/>
  <c r="D28"/>
  <c r="E28"/>
  <c r="D29"/>
  <c r="E29" s="1"/>
  <c r="D30"/>
  <c r="E30" s="1"/>
  <c r="D32"/>
  <c r="E32" s="1"/>
  <c r="D7" i="19437"/>
  <c r="E7" s="1"/>
  <c r="D10"/>
  <c r="E10" s="1"/>
  <c r="D11"/>
  <c r="E11" s="1"/>
  <c r="D12"/>
  <c r="E12"/>
  <c r="D13"/>
  <c r="E13"/>
  <c r="D16"/>
  <c r="E16" s="1"/>
  <c r="D18"/>
  <c r="E18"/>
  <c r="D19"/>
  <c r="E19" s="1"/>
  <c r="D21"/>
  <c r="E21" s="1"/>
  <c r="D22"/>
  <c r="E22" s="1"/>
  <c r="D27"/>
  <c r="E27" s="1"/>
  <c r="D30"/>
  <c r="E30"/>
  <c r="D31"/>
  <c r="E31"/>
  <c r="D32"/>
  <c r="E32"/>
  <c r="D33"/>
  <c r="E33" s="1"/>
  <c r="D37"/>
  <c r="E37" s="1"/>
  <c r="C9"/>
  <c r="C15"/>
  <c r="C17"/>
  <c r="C20"/>
  <c r="B9"/>
  <c r="B8" s="1"/>
  <c r="B15"/>
  <c r="B17"/>
  <c r="E17" s="1"/>
  <c r="B20"/>
  <c r="C18" i="11521"/>
  <c r="C13"/>
  <c r="C5" s="1"/>
  <c r="B4" i="19439" s="1"/>
  <c r="B10" s="1"/>
  <c r="D5" i="2826"/>
  <c r="D5" i="19442"/>
  <c r="B5" i="19459"/>
  <c r="B6" i="19437"/>
  <c r="D6" s="1"/>
  <c r="E6" s="1"/>
  <c r="B13" i="11521"/>
  <c r="B5" s="1"/>
  <c r="C6" i="19440"/>
  <c r="B29" i="19437"/>
  <c r="B28" s="1"/>
  <c r="B26"/>
  <c r="B18" i="11521"/>
  <c r="B23" i="257"/>
  <c r="B6"/>
  <c r="B23" i="19440"/>
  <c r="B6"/>
  <c r="C26" i="19437"/>
  <c r="C29"/>
  <c r="C28" s="1"/>
  <c r="C23" i="19440"/>
  <c r="B5" i="2826"/>
  <c r="C23" i="257"/>
  <c r="C6"/>
  <c r="B5" i="19442"/>
  <c r="B5" i="19443"/>
  <c r="B25" s="1"/>
  <c r="D5"/>
  <c r="D20"/>
  <c r="D19"/>
  <c r="B20"/>
  <c r="B19"/>
  <c r="C5" i="19459"/>
  <c r="D4" i="19442" s="1"/>
  <c r="D13" s="1"/>
  <c r="D29" i="19437"/>
  <c r="D14"/>
  <c r="E14" s="1"/>
  <c r="E6" i="19454" l="1"/>
  <c r="C242" i="19460"/>
  <c r="F883"/>
  <c r="L888"/>
  <c r="F985"/>
  <c r="L285"/>
  <c r="L353"/>
  <c r="F456"/>
  <c r="F72"/>
  <c r="C712"/>
  <c r="L646"/>
  <c r="D540"/>
  <c r="F654"/>
  <c r="D1089"/>
  <c r="D1099"/>
  <c r="E1099" s="1"/>
  <c r="L546"/>
  <c r="M790"/>
  <c r="N790" s="1"/>
  <c r="L831"/>
  <c r="F886"/>
  <c r="F287"/>
  <c r="L414"/>
  <c r="F422"/>
  <c r="F431"/>
  <c r="F1068"/>
  <c r="L776"/>
  <c r="F783"/>
  <c r="D787"/>
  <c r="F28"/>
  <c r="D173"/>
  <c r="E173" s="1"/>
  <c r="F262"/>
  <c r="F521"/>
  <c r="F579"/>
  <c r="F595"/>
  <c r="L103"/>
  <c r="F537"/>
  <c r="D684"/>
  <c r="E684" s="1"/>
  <c r="L696"/>
  <c r="F765"/>
  <c r="D946"/>
  <c r="E946" s="1"/>
  <c r="L40"/>
  <c r="L150"/>
  <c r="M173"/>
  <c r="N173" s="1"/>
  <c r="D202"/>
  <c r="L462"/>
  <c r="D590"/>
  <c r="E590" s="1"/>
  <c r="F839"/>
  <c r="F209"/>
  <c r="D397"/>
  <c r="D490"/>
  <c r="D595"/>
  <c r="E595" s="1"/>
  <c r="M610"/>
  <c r="N610" s="1"/>
  <c r="M621"/>
  <c r="N621" s="1"/>
  <c r="F660"/>
  <c r="B789"/>
  <c r="D837"/>
  <c r="D849"/>
  <c r="D1073"/>
  <c r="L1254"/>
  <c r="F1267"/>
  <c r="L160"/>
  <c r="L269"/>
  <c r="F281"/>
  <c r="L301"/>
  <c r="F1198"/>
  <c r="L1299"/>
  <c r="L1304"/>
  <c r="L440"/>
  <c r="L504"/>
  <c r="D521"/>
  <c r="D537"/>
  <c r="F623"/>
  <c r="F636"/>
  <c r="M693"/>
  <c r="N693" s="1"/>
  <c r="F812"/>
  <c r="F825"/>
  <c r="D1209"/>
  <c r="E1209" s="1"/>
  <c r="L1333"/>
  <c r="L127"/>
  <c r="F224"/>
  <c r="F230"/>
  <c r="D254"/>
  <c r="L295"/>
  <c r="L299"/>
  <c r="F1183"/>
  <c r="M7"/>
  <c r="N7" s="1"/>
  <c r="L52"/>
  <c r="L93"/>
  <c r="F138"/>
  <c r="D180"/>
  <c r="L196"/>
  <c r="D248"/>
  <c r="F258"/>
  <c r="L292"/>
  <c r="B294"/>
  <c r="E294" s="1"/>
  <c r="L297"/>
  <c r="L314"/>
  <c r="L346"/>
  <c r="F397"/>
  <c r="F435"/>
  <c r="F449"/>
  <c r="L480"/>
  <c r="D504"/>
  <c r="F560"/>
  <c r="F590"/>
  <c r="C594"/>
  <c r="B712"/>
  <c r="F712" s="1"/>
  <c r="D818"/>
  <c r="F834"/>
  <c r="F847"/>
  <c r="F851"/>
  <c r="F869"/>
  <c r="L881"/>
  <c r="D883"/>
  <c r="M918"/>
  <c r="N918" s="1"/>
  <c r="L1073"/>
  <c r="D1189"/>
  <c r="L1193"/>
  <c r="D1226"/>
  <c r="F1245"/>
  <c r="L1282"/>
  <c r="L1295"/>
  <c r="L1338"/>
  <c r="B1357"/>
  <c r="L1357" s="1"/>
  <c r="D209"/>
  <c r="E209" s="1"/>
  <c r="D262"/>
  <c r="E281"/>
  <c r="D431"/>
  <c r="E431" s="1"/>
  <c r="C489"/>
  <c r="F676"/>
  <c r="F681"/>
  <c r="D693"/>
  <c r="F700"/>
  <c r="F748"/>
  <c r="F755"/>
  <c r="D770"/>
  <c r="E770" s="1"/>
  <c r="L787"/>
  <c r="F800"/>
  <c r="F804"/>
  <c r="E825"/>
  <c r="D996"/>
  <c r="E1198"/>
  <c r="L1358"/>
  <c r="F118"/>
  <c r="L187"/>
  <c r="F254"/>
  <c r="F272"/>
  <c r="L275"/>
  <c r="L311"/>
  <c r="L365"/>
  <c r="D422"/>
  <c r="D474"/>
  <c r="F504"/>
  <c r="D533"/>
  <c r="M568"/>
  <c r="N568" s="1"/>
  <c r="E834"/>
  <c r="F841"/>
  <c r="E851"/>
  <c r="F866"/>
  <c r="F893"/>
  <c r="F1009"/>
  <c r="D1017"/>
  <c r="D1048"/>
  <c r="D1058"/>
  <c r="F1099"/>
  <c r="D1115"/>
  <c r="D1120"/>
  <c r="L1285"/>
  <c r="L1344"/>
  <c r="L1368"/>
  <c r="L693"/>
  <c r="F705"/>
  <c r="D713"/>
  <c r="E713" s="1"/>
  <c r="L751"/>
  <c r="D881"/>
  <c r="M886"/>
  <c r="N886" s="1"/>
  <c r="F974"/>
  <c r="L1363"/>
  <c r="L1319"/>
  <c r="D1025"/>
  <c r="E1025" s="1"/>
  <c r="M1002"/>
  <c r="N1002" s="1"/>
  <c r="M946"/>
  <c r="N946" s="1"/>
  <c r="D890"/>
  <c r="D790"/>
  <c r="L667"/>
  <c r="D623"/>
  <c r="E623" s="1"/>
  <c r="L324"/>
  <c r="D236"/>
  <c r="L62"/>
  <c r="D28"/>
  <c r="E28" s="1"/>
  <c r="M28"/>
  <c r="N28" s="1"/>
  <c r="M19"/>
  <c r="N19" s="1"/>
  <c r="F52"/>
  <c r="F62"/>
  <c r="E72"/>
  <c r="E93"/>
  <c r="L118"/>
  <c r="E138"/>
  <c r="F160"/>
  <c r="M236"/>
  <c r="N236" s="1"/>
  <c r="E287"/>
  <c r="C294"/>
  <c r="C313"/>
  <c r="E397"/>
  <c r="D435"/>
  <c r="E435" s="1"/>
  <c r="L456"/>
  <c r="F462"/>
  <c r="D480"/>
  <c r="E480" s="1"/>
  <c r="M560"/>
  <c r="N560" s="1"/>
  <c r="L676"/>
  <c r="D700"/>
  <c r="F751"/>
  <c r="E755"/>
  <c r="F776"/>
  <c r="M787"/>
  <c r="N787" s="1"/>
  <c r="F818"/>
  <c r="L825"/>
  <c r="F831"/>
  <c r="D834"/>
  <c r="F837"/>
  <c r="L839"/>
  <c r="E841"/>
  <c r="F849"/>
  <c r="L851"/>
  <c r="E883"/>
  <c r="D886"/>
  <c r="E886" s="1"/>
  <c r="F888"/>
  <c r="F890"/>
  <c r="M890"/>
  <c r="N890" s="1"/>
  <c r="F918"/>
  <c r="E974"/>
  <c r="F996"/>
  <c r="F1017"/>
  <c r="D1068"/>
  <c r="E1068" s="1"/>
  <c r="F1193"/>
  <c r="D1198"/>
  <c r="F1209"/>
  <c r="F1226"/>
  <c r="F1254"/>
  <c r="F1285"/>
  <c r="D1295"/>
  <c r="F1319"/>
  <c r="D1333"/>
  <c r="F1344"/>
  <c r="D1358"/>
  <c r="E1358" s="1"/>
  <c r="F1363"/>
  <c r="D1368"/>
  <c r="E1368" s="1"/>
  <c r="L72"/>
  <c r="L84"/>
  <c r="D93"/>
  <c r="L138"/>
  <c r="D187"/>
  <c r="D196"/>
  <c r="M217"/>
  <c r="N217" s="1"/>
  <c r="L224"/>
  <c r="L258"/>
  <c r="F275"/>
  <c r="F285"/>
  <c r="L287"/>
  <c r="F292"/>
  <c r="M292"/>
  <c r="N292" s="1"/>
  <c r="D295"/>
  <c r="F297"/>
  <c r="M297"/>
  <c r="N297" s="1"/>
  <c r="D301"/>
  <c r="B313"/>
  <c r="D346"/>
  <c r="F353"/>
  <c r="M353"/>
  <c r="N353" s="1"/>
  <c r="D365"/>
  <c r="E365" s="1"/>
  <c r="F374"/>
  <c r="F388"/>
  <c r="D414"/>
  <c r="D487"/>
  <c r="L521"/>
  <c r="L537"/>
  <c r="F546"/>
  <c r="E560"/>
  <c r="L595"/>
  <c r="L623"/>
  <c r="M632"/>
  <c r="N632" s="1"/>
  <c r="M646"/>
  <c r="N646" s="1"/>
  <c r="M654"/>
  <c r="N654" s="1"/>
  <c r="M696"/>
  <c r="N696" s="1"/>
  <c r="L705"/>
  <c r="F707"/>
  <c r="L713"/>
  <c r="E748"/>
  <c r="L755"/>
  <c r="D783"/>
  <c r="E783" s="1"/>
  <c r="E800"/>
  <c r="D804"/>
  <c r="E804" s="1"/>
  <c r="E812"/>
  <c r="D841"/>
  <c r="E847"/>
  <c r="M866"/>
  <c r="N866" s="1"/>
  <c r="F881"/>
  <c r="M881"/>
  <c r="N881" s="1"/>
  <c r="E890"/>
  <c r="L974"/>
  <c r="C1024"/>
  <c r="L1068"/>
  <c r="F1073"/>
  <c r="M1073"/>
  <c r="N1073" s="1"/>
  <c r="C1088"/>
  <c r="C1208"/>
  <c r="E1245"/>
  <c r="E1267"/>
  <c r="C1360"/>
  <c r="F40"/>
  <c r="B434"/>
  <c r="M449"/>
  <c r="N449" s="1"/>
  <c r="D462"/>
  <c r="F480"/>
  <c r="M521"/>
  <c r="N521" s="1"/>
  <c r="M537"/>
  <c r="N537" s="1"/>
  <c r="C545"/>
  <c r="M546"/>
  <c r="N546" s="1"/>
  <c r="D560"/>
  <c r="D579"/>
  <c r="E579" s="1"/>
  <c r="D636"/>
  <c r="E636" s="1"/>
  <c r="D646"/>
  <c r="D696"/>
  <c r="E696" s="1"/>
  <c r="L748"/>
  <c r="D765"/>
  <c r="E765" s="1"/>
  <c r="L790"/>
  <c r="D800"/>
  <c r="L812"/>
  <c r="E818"/>
  <c r="E831"/>
  <c r="L847"/>
  <c r="E849"/>
  <c r="L869"/>
  <c r="L893"/>
  <c r="L985"/>
  <c r="L1009"/>
  <c r="M1021"/>
  <c r="N1021" s="1"/>
  <c r="B1024"/>
  <c r="D1080"/>
  <c r="E1080" s="1"/>
  <c r="D1085"/>
  <c r="L1099"/>
  <c r="D1134"/>
  <c r="D1183"/>
  <c r="E1183" s="1"/>
  <c r="F1189"/>
  <c r="C1192"/>
  <c r="L1192" s="1"/>
  <c r="E1193"/>
  <c r="B1208"/>
  <c r="E1226"/>
  <c r="D1245"/>
  <c r="E1254"/>
  <c r="L1267"/>
  <c r="F1282"/>
  <c r="F1295"/>
  <c r="M1295"/>
  <c r="N1295" s="1"/>
  <c r="F1299"/>
  <c r="F1304"/>
  <c r="F1333"/>
  <c r="F1338"/>
  <c r="D1344"/>
  <c r="F1358"/>
  <c r="B1360"/>
  <c r="D1363"/>
  <c r="E1363" s="1"/>
  <c r="F1368"/>
  <c r="M1368"/>
  <c r="N1368" s="1"/>
  <c r="F103"/>
  <c r="F127"/>
  <c r="F150"/>
  <c r="F187"/>
  <c r="F196"/>
  <c r="L230"/>
  <c r="F236"/>
  <c r="F269"/>
  <c r="C261"/>
  <c r="L281"/>
  <c r="D292"/>
  <c r="F295"/>
  <c r="M295"/>
  <c r="N295" s="1"/>
  <c r="D297"/>
  <c r="F301"/>
  <c r="F346"/>
  <c r="M346"/>
  <c r="N346" s="1"/>
  <c r="D353"/>
  <c r="E353" s="1"/>
  <c r="F365"/>
  <c r="M365"/>
  <c r="N365" s="1"/>
  <c r="D374"/>
  <c r="E374" s="1"/>
  <c r="L397"/>
  <c r="L406"/>
  <c r="L431"/>
  <c r="L435"/>
  <c r="E456"/>
  <c r="D466"/>
  <c r="M470"/>
  <c r="N470" s="1"/>
  <c r="D495"/>
  <c r="M510"/>
  <c r="N510" s="1"/>
  <c r="M516"/>
  <c r="N516" s="1"/>
  <c r="E521"/>
  <c r="M526"/>
  <c r="N526" s="1"/>
  <c r="E537"/>
  <c r="D546"/>
  <c r="E546" s="1"/>
  <c r="L560"/>
  <c r="L579"/>
  <c r="L590"/>
  <c r="L636"/>
  <c r="M660"/>
  <c r="N660" s="1"/>
  <c r="F667"/>
  <c r="E676"/>
  <c r="D681"/>
  <c r="E681" s="1"/>
  <c r="E700"/>
  <c r="M883"/>
  <c r="N883" s="1"/>
  <c r="F19"/>
  <c r="C6"/>
  <c r="L7"/>
  <c r="L19"/>
  <c r="D40"/>
  <c r="E40" s="1"/>
  <c r="M40"/>
  <c r="N40" s="1"/>
  <c r="D52"/>
  <c r="E52" s="1"/>
  <c r="M52"/>
  <c r="N52" s="1"/>
  <c r="D84"/>
  <c r="E84" s="1"/>
  <c r="M84"/>
  <c r="N84" s="1"/>
  <c r="F93"/>
  <c r="D103"/>
  <c r="E103" s="1"/>
  <c r="M103"/>
  <c r="N103" s="1"/>
  <c r="D118"/>
  <c r="E118" s="1"/>
  <c r="M118"/>
  <c r="N118" s="1"/>
  <c r="D127"/>
  <c r="D138"/>
  <c r="M138"/>
  <c r="N138" s="1"/>
  <c r="D150"/>
  <c r="L180"/>
  <c r="E196"/>
  <c r="L202"/>
  <c r="L217"/>
  <c r="E236"/>
  <c r="L248"/>
  <c r="E254"/>
  <c r="D258"/>
  <c r="E258" s="1"/>
  <c r="B261"/>
  <c r="E262"/>
  <c r="D272"/>
  <c r="D281"/>
  <c r="M281"/>
  <c r="N281" s="1"/>
  <c r="D285"/>
  <c r="D299"/>
  <c r="D311"/>
  <c r="M311"/>
  <c r="N311" s="1"/>
  <c r="D314"/>
  <c r="M314"/>
  <c r="N314" s="1"/>
  <c r="D324"/>
  <c r="E324" s="1"/>
  <c r="E388"/>
  <c r="D406"/>
  <c r="E422"/>
  <c r="F180"/>
  <c r="F202"/>
  <c r="F217"/>
  <c r="F248"/>
  <c r="L272"/>
  <c r="M406"/>
  <c r="N406" s="1"/>
  <c r="M440"/>
  <c r="N440" s="1"/>
  <c r="D440"/>
  <c r="E440" s="1"/>
  <c r="F7"/>
  <c r="L28"/>
  <c r="D62"/>
  <c r="E62" s="1"/>
  <c r="M62"/>
  <c r="N62" s="1"/>
  <c r="D72"/>
  <c r="M72"/>
  <c r="N72" s="1"/>
  <c r="F84"/>
  <c r="D160"/>
  <c r="M160"/>
  <c r="N160" s="1"/>
  <c r="L173"/>
  <c r="E202"/>
  <c r="L209"/>
  <c r="D224"/>
  <c r="E224" s="1"/>
  <c r="M224"/>
  <c r="N224" s="1"/>
  <c r="D230"/>
  <c r="E230" s="1"/>
  <c r="L236"/>
  <c r="E248"/>
  <c r="L254"/>
  <c r="D269"/>
  <c r="D275"/>
  <c r="M275"/>
  <c r="N275" s="1"/>
  <c r="D287"/>
  <c r="F299"/>
  <c r="F311"/>
  <c r="F314"/>
  <c r="F324"/>
  <c r="L388"/>
  <c r="F406"/>
  <c r="M414"/>
  <c r="N414" s="1"/>
  <c r="L422"/>
  <c r="E474"/>
  <c r="D7"/>
  <c r="E7" s="1"/>
  <c r="D19"/>
  <c r="E19" s="1"/>
  <c r="D217"/>
  <c r="E217" s="1"/>
  <c r="B242"/>
  <c r="F414"/>
  <c r="C434"/>
  <c r="F440"/>
  <c r="D449"/>
  <c r="D470"/>
  <c r="E470" s="1"/>
  <c r="B489"/>
  <c r="D510"/>
  <c r="D516"/>
  <c r="D526"/>
  <c r="B545"/>
  <c r="D568"/>
  <c r="E568" s="1"/>
  <c r="D610"/>
  <c r="E610" s="1"/>
  <c r="D621"/>
  <c r="D632"/>
  <c r="F646"/>
  <c r="L654"/>
  <c r="L660"/>
  <c r="F684"/>
  <c r="D687"/>
  <c r="E687" s="1"/>
  <c r="M687"/>
  <c r="N687" s="1"/>
  <c r="D690"/>
  <c r="M690"/>
  <c r="N690" s="1"/>
  <c r="F693"/>
  <c r="F696"/>
  <c r="L697"/>
  <c r="L700"/>
  <c r="F713"/>
  <c r="D718"/>
  <c r="E718" s="1"/>
  <c r="M718"/>
  <c r="N718" s="1"/>
  <c r="D731"/>
  <c r="E731" s="1"/>
  <c r="M731"/>
  <c r="N731" s="1"/>
  <c r="D735"/>
  <c r="E735" s="1"/>
  <c r="M735"/>
  <c r="N735" s="1"/>
  <c r="F770"/>
  <c r="D780"/>
  <c r="E780" s="1"/>
  <c r="F787"/>
  <c r="F790"/>
  <c r="L800"/>
  <c r="L804"/>
  <c r="L818"/>
  <c r="L834"/>
  <c r="L837"/>
  <c r="L841"/>
  <c r="L849"/>
  <c r="L866"/>
  <c r="C868"/>
  <c r="L883"/>
  <c r="L886"/>
  <c r="E888"/>
  <c r="L890"/>
  <c r="C892"/>
  <c r="L946"/>
  <c r="D985"/>
  <c r="E985" s="1"/>
  <c r="E996"/>
  <c r="D1002"/>
  <c r="E1002" s="1"/>
  <c r="E1017"/>
  <c r="D1021"/>
  <c r="E1021" s="1"/>
  <c r="B1088"/>
  <c r="D1143"/>
  <c r="M1143"/>
  <c r="N1143" s="1"/>
  <c r="D1150"/>
  <c r="E1150" s="1"/>
  <c r="D1157"/>
  <c r="B1164"/>
  <c r="D1165"/>
  <c r="E1165" s="1"/>
  <c r="D1175"/>
  <c r="L1183"/>
  <c r="L1189"/>
  <c r="L1198"/>
  <c r="L1209"/>
  <c r="L1226"/>
  <c r="L1245"/>
  <c r="E1282"/>
  <c r="C1284"/>
  <c r="E1299"/>
  <c r="C1303"/>
  <c r="E1338"/>
  <c r="L449"/>
  <c r="L466"/>
  <c r="L470"/>
  <c r="L474"/>
  <c r="L487"/>
  <c r="L490"/>
  <c r="L495"/>
  <c r="L510"/>
  <c r="L516"/>
  <c r="L526"/>
  <c r="L533"/>
  <c r="L540"/>
  <c r="L568"/>
  <c r="L610"/>
  <c r="L621"/>
  <c r="L632"/>
  <c r="E646"/>
  <c r="D667"/>
  <c r="E667" s="1"/>
  <c r="M667"/>
  <c r="N667" s="1"/>
  <c r="D676"/>
  <c r="L687"/>
  <c r="L690"/>
  <c r="E693"/>
  <c r="F697"/>
  <c r="D705"/>
  <c r="E705" s="1"/>
  <c r="M705"/>
  <c r="N705" s="1"/>
  <c r="L718"/>
  <c r="L731"/>
  <c r="L735"/>
  <c r="D748"/>
  <c r="M748"/>
  <c r="N748" s="1"/>
  <c r="D751"/>
  <c r="E751" s="1"/>
  <c r="M751"/>
  <c r="N751" s="1"/>
  <c r="D755"/>
  <c r="D776"/>
  <c r="E776" s="1"/>
  <c r="M776"/>
  <c r="N776" s="1"/>
  <c r="E787"/>
  <c r="E790"/>
  <c r="D812"/>
  <c r="D825"/>
  <c r="D831"/>
  <c r="D839"/>
  <c r="E839" s="1"/>
  <c r="D847"/>
  <c r="D851"/>
  <c r="B868"/>
  <c r="D869"/>
  <c r="E869" s="1"/>
  <c r="D888"/>
  <c r="M888"/>
  <c r="N888" s="1"/>
  <c r="B892"/>
  <c r="D893"/>
  <c r="E893" s="1"/>
  <c r="D918"/>
  <c r="E918" s="1"/>
  <c r="F946"/>
  <c r="L1002"/>
  <c r="D1009"/>
  <c r="E1009" s="1"/>
  <c r="L1021"/>
  <c r="L1025"/>
  <c r="L1048"/>
  <c r="L1058"/>
  <c r="L1080"/>
  <c r="L1085"/>
  <c r="L1089"/>
  <c r="L1115"/>
  <c r="L1120"/>
  <c r="L1134"/>
  <c r="L1143"/>
  <c r="L1150"/>
  <c r="L1157"/>
  <c r="L1165"/>
  <c r="L1175"/>
  <c r="D1193"/>
  <c r="D1254"/>
  <c r="D1267"/>
  <c r="D1282"/>
  <c r="B1284"/>
  <c r="D1285"/>
  <c r="E1285" s="1"/>
  <c r="D1299"/>
  <c r="M1299"/>
  <c r="N1299" s="1"/>
  <c r="B1303"/>
  <c r="D1304"/>
  <c r="E1304" s="1"/>
  <c r="M1304"/>
  <c r="N1304" s="1"/>
  <c r="D1319"/>
  <c r="E1319" s="1"/>
  <c r="D1338"/>
  <c r="D1357"/>
  <c r="E1357" s="1"/>
  <c r="D456"/>
  <c r="M456"/>
  <c r="N456" s="1"/>
  <c r="F466"/>
  <c r="F470"/>
  <c r="F474"/>
  <c r="F487"/>
  <c r="F490"/>
  <c r="F495"/>
  <c r="F510"/>
  <c r="F516"/>
  <c r="F526"/>
  <c r="F533"/>
  <c r="F540"/>
  <c r="F568"/>
  <c r="F610"/>
  <c r="F621"/>
  <c r="F632"/>
  <c r="F687"/>
  <c r="F690"/>
  <c r="F718"/>
  <c r="F731"/>
  <c r="F735"/>
  <c r="F780"/>
  <c r="L918"/>
  <c r="D974"/>
  <c r="F1002"/>
  <c r="F1021"/>
  <c r="F1025"/>
  <c r="F1048"/>
  <c r="F1058"/>
  <c r="F1080"/>
  <c r="F1085"/>
  <c r="F1089"/>
  <c r="F1115"/>
  <c r="F1120"/>
  <c r="F1134"/>
  <c r="F1143"/>
  <c r="F1150"/>
  <c r="F1157"/>
  <c r="F1165"/>
  <c r="F1175"/>
  <c r="D654"/>
  <c r="E654" s="1"/>
  <c r="D660"/>
  <c r="E660" s="1"/>
  <c r="C789"/>
  <c r="D866"/>
  <c r="E866" s="1"/>
  <c r="C1164"/>
  <c r="D28" i="19437"/>
  <c r="E28" s="1"/>
  <c r="B23"/>
  <c r="E24"/>
  <c r="D5" i="11521"/>
  <c r="E5" s="1"/>
  <c r="C4" i="19445"/>
  <c r="D4"/>
  <c r="B10"/>
  <c r="B9" s="1"/>
  <c r="G4"/>
  <c r="C5" i="257"/>
  <c r="B4" i="2826" s="1"/>
  <c r="B14" s="1"/>
  <c r="D6" i="257"/>
  <c r="E6" s="1"/>
  <c r="D23"/>
  <c r="E23" s="1"/>
  <c r="B5"/>
  <c r="D5" i="19459"/>
  <c r="E5" s="1"/>
  <c r="C5" i="19440"/>
  <c r="B4" i="19442" s="1"/>
  <c r="B13" s="1"/>
  <c r="D6" i="19440"/>
  <c r="E6" s="1"/>
  <c r="D23"/>
  <c r="E23" s="1"/>
  <c r="B5"/>
  <c r="D26" i="19437"/>
  <c r="E26" s="1"/>
  <c r="D9"/>
  <c r="E9" s="1"/>
  <c r="C8"/>
  <c r="D15"/>
  <c r="D17"/>
  <c r="D23"/>
  <c r="E29"/>
  <c r="D25" i="19443"/>
  <c r="B5" i="19445"/>
  <c r="B4" i="19435"/>
  <c r="D20" i="19437"/>
  <c r="E20" s="1"/>
  <c r="E15"/>
  <c r="M1192" i="19460" l="1"/>
  <c r="N1192" s="1"/>
  <c r="F1208"/>
  <c r="D294"/>
  <c r="D261"/>
  <c r="F1024"/>
  <c r="D1360"/>
  <c r="E1360" s="1"/>
  <c r="L789"/>
  <c r="L712"/>
  <c r="D712"/>
  <c r="E712" s="1"/>
  <c r="D434"/>
  <c r="E434" s="1"/>
  <c r="F1357"/>
  <c r="D1024"/>
  <c r="E1024" s="1"/>
  <c r="F313"/>
  <c r="L294"/>
  <c r="L1024"/>
  <c r="D313"/>
  <c r="E313" s="1"/>
  <c r="L434"/>
  <c r="L1360"/>
  <c r="D1208"/>
  <c r="E1208" s="1"/>
  <c r="D1164"/>
  <c r="M313"/>
  <c r="N313" s="1"/>
  <c r="L313"/>
  <c r="D1192"/>
  <c r="F294"/>
  <c r="F1192"/>
  <c r="D868"/>
  <c r="E868" s="1"/>
  <c r="F1360"/>
  <c r="M1024"/>
  <c r="N1024" s="1"/>
  <c r="L1208"/>
  <c r="L594"/>
  <c r="M594"/>
  <c r="N594" s="1"/>
  <c r="D594"/>
  <c r="E594" s="1"/>
  <c r="F594"/>
  <c r="F434"/>
  <c r="D1284"/>
  <c r="L1088"/>
  <c r="D1088"/>
  <c r="E1088" s="1"/>
  <c r="F1088"/>
  <c r="F892"/>
  <c r="L892"/>
  <c r="F868"/>
  <c r="L868"/>
  <c r="L1164"/>
  <c r="E1164"/>
  <c r="F1164"/>
  <c r="L545"/>
  <c r="M545"/>
  <c r="N545" s="1"/>
  <c r="D545"/>
  <c r="E545" s="1"/>
  <c r="F545"/>
  <c r="L489"/>
  <c r="D489"/>
  <c r="E489"/>
  <c r="F489"/>
  <c r="D892"/>
  <c r="E892" s="1"/>
  <c r="M789"/>
  <c r="N789" s="1"/>
  <c r="D789"/>
  <c r="E789" s="1"/>
  <c r="F1303"/>
  <c r="L1303"/>
  <c r="E1284"/>
  <c r="F1284"/>
  <c r="L1284"/>
  <c r="F242"/>
  <c r="L242"/>
  <c r="D242"/>
  <c r="E242" s="1"/>
  <c r="B6"/>
  <c r="D6" s="1"/>
  <c r="E261"/>
  <c r="F261"/>
  <c r="C5"/>
  <c r="D1303"/>
  <c r="E1303" s="1"/>
  <c r="F789"/>
  <c r="B4" i="19445"/>
  <c r="D5" i="257"/>
  <c r="E5" s="1"/>
  <c r="D5" i="19440"/>
  <c r="E5" s="1"/>
  <c r="E23" i="19437"/>
  <c r="D8"/>
  <c r="E8" s="1"/>
  <c r="M6" i="19460" l="1"/>
  <c r="N6" s="1"/>
  <c r="E6"/>
  <c r="L6"/>
  <c r="F6"/>
  <c r="B5"/>
  <c r="M5" s="1"/>
  <c r="N5" s="1"/>
  <c r="D4" i="19439"/>
  <c r="D10" s="1"/>
  <c r="D5" i="19437"/>
  <c r="E5" s="1"/>
  <c r="F5" i="19460" l="1"/>
  <c r="L5"/>
  <c r="D5"/>
  <c r="E5" s="1"/>
  <c r="D4" i="2826"/>
  <c r="D14" s="1"/>
</calcChain>
</file>

<file path=xl/sharedStrings.xml><?xml version="1.0" encoding="utf-8"?>
<sst xmlns="http://schemas.openxmlformats.org/spreadsheetml/2006/main" count="1873" uniqueCount="1496">
  <si>
    <t>购房补贴</t>
  </si>
  <si>
    <t>基本工资</t>
  </si>
  <si>
    <t>津贴补贴</t>
  </si>
  <si>
    <t>奖金</t>
  </si>
  <si>
    <t>社会保障缴费</t>
  </si>
  <si>
    <t>绩效工资</t>
  </si>
  <si>
    <t>其他工资福利支出</t>
  </si>
  <si>
    <t>办公费</t>
  </si>
  <si>
    <t>印刷费</t>
  </si>
  <si>
    <t>咨询费</t>
  </si>
  <si>
    <t>手续费</t>
  </si>
  <si>
    <t>邮电费</t>
  </si>
  <si>
    <t>取暖费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</si>
  <si>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</si>
  <si>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</si>
  <si>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</si>
  <si>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</si>
  <si>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</si>
  <si>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</si>
  <si>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</si>
  <si>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</si>
  <si>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</si>
  <si>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</si>
  <si>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</si>
  <si>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</si>
  <si>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</si>
  <si>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</si>
  <si>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</si>
  <si>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</si>
  <si>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</si>
  <si>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</si>
  <si>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</si>
  <si>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</si>
  <si>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</si>
  <si>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</si>
  <si>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</si>
  <si>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</si>
  <si>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</si>
  <si>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其他对个人和家庭的补助支出</t>
  </si>
  <si>
    <t>一般公共预算收入合计</t>
  </si>
  <si>
    <t>一、一般公共预算收入合计</t>
  </si>
  <si>
    <t>一、一般公共预算支出合计</t>
  </si>
  <si>
    <t xml:space="preserve">      新型墙体材料专项基金收入</t>
    <phoneticPr fontId="2" type="noConversion"/>
  </si>
  <si>
    <t xml:space="preserve">      政府住房基金收入</t>
    <phoneticPr fontId="2" type="noConversion"/>
  </si>
  <si>
    <t xml:space="preserve">      城市公用事业附加收入</t>
    <phoneticPr fontId="2" type="noConversion"/>
  </si>
  <si>
    <t xml:space="preserve">      国有土地收益基金收入</t>
    <phoneticPr fontId="2" type="noConversion"/>
  </si>
  <si>
    <t xml:space="preserve">      农业土地开发资金收入</t>
    <phoneticPr fontId="2" type="noConversion"/>
  </si>
  <si>
    <t xml:space="preserve">      国有土地使用权出让收入</t>
    <phoneticPr fontId="2" type="noConversion"/>
  </si>
  <si>
    <t xml:space="preserve">      城市基础设施配套费收入</t>
    <phoneticPr fontId="2" type="noConversion"/>
  </si>
  <si>
    <t>单位：万元</t>
    <phoneticPr fontId="2" type="noConversion"/>
  </si>
  <si>
    <t>预算科目</t>
    <phoneticPr fontId="2" type="noConversion"/>
  </si>
  <si>
    <t>增减额</t>
    <phoneticPr fontId="2" type="noConversion"/>
  </si>
  <si>
    <t>增减%</t>
    <phoneticPr fontId="2" type="noConversion"/>
  </si>
  <si>
    <t>预算科目</t>
    <phoneticPr fontId="2" type="noConversion"/>
  </si>
  <si>
    <t>数 额</t>
    <phoneticPr fontId="2" type="noConversion"/>
  </si>
  <si>
    <t>二、上级财政转移性收入</t>
    <phoneticPr fontId="2" type="noConversion"/>
  </si>
  <si>
    <t>二、上解上级财政支出</t>
    <phoneticPr fontId="2" type="noConversion"/>
  </si>
  <si>
    <t>三、调入资金</t>
    <phoneticPr fontId="2" type="noConversion"/>
  </si>
  <si>
    <t>四、上年结余收入</t>
    <phoneticPr fontId="2" type="noConversion"/>
  </si>
  <si>
    <t>一、政府性基金预算收入合计</t>
    <phoneticPr fontId="2" type="noConversion"/>
  </si>
  <si>
    <t>一、政府性基金预算支出合计</t>
    <phoneticPr fontId="2" type="noConversion"/>
  </si>
  <si>
    <t>三、调出资金</t>
    <phoneticPr fontId="2" type="noConversion"/>
  </si>
  <si>
    <t>四、结转下年支出</t>
    <phoneticPr fontId="2" type="noConversion"/>
  </si>
  <si>
    <t xml:space="preserve">    营业税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</si>
  <si>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</si>
  <si>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</si>
  <si>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</si>
  <si>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</si>
  <si>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</si>
  <si>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</si>
  <si>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</si>
  <si>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</si>
  <si>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</si>
  <si>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</si>
  <si>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国有资本经营收入</t>
  </si>
  <si>
    <t xml:space="preserve">    国有资源(资产)有偿使用收入</t>
  </si>
  <si>
    <t>数 额</t>
    <phoneticPr fontId="2" type="noConversion"/>
  </si>
  <si>
    <t>`</t>
    <phoneticPr fontId="2" type="noConversion"/>
  </si>
  <si>
    <t>转移性支出</t>
  </si>
  <si>
    <t xml:space="preserve">    政府性基金转移支付</t>
  </si>
  <si>
    <t xml:space="preserve">    　政府性基金补助支出</t>
  </si>
  <si>
    <t xml:space="preserve">    　政府性基金上解支出</t>
  </si>
  <si>
    <t xml:space="preserve">    调出资金</t>
  </si>
  <si>
    <t xml:space="preserve">    年终结余</t>
  </si>
  <si>
    <t xml:space="preserve">增减% </t>
    <phoneticPr fontId="2" type="noConversion"/>
  </si>
  <si>
    <t>预  算  科  目</t>
    <phoneticPr fontId="2" type="noConversion"/>
  </si>
  <si>
    <t>增减额</t>
    <phoneticPr fontId="2" type="noConversion"/>
  </si>
  <si>
    <t>增减%</t>
    <phoneticPr fontId="2" type="noConversion"/>
  </si>
  <si>
    <t xml:space="preserve">    增值税</t>
    <phoneticPr fontId="2" type="noConversion"/>
  </si>
  <si>
    <t xml:space="preserve">    企业所得税(40%地方分成部分)</t>
    <phoneticPr fontId="2" type="noConversion"/>
  </si>
  <si>
    <t xml:space="preserve">    个人所得税(40%地方分成部分)</t>
    <phoneticPr fontId="2" type="noConversion"/>
  </si>
  <si>
    <t>其中：教育费附加收入</t>
    <phoneticPr fontId="2" type="noConversion"/>
  </si>
  <si>
    <t xml:space="preserve">    行政事业性收费等收入</t>
    <phoneticPr fontId="2" type="noConversion"/>
  </si>
  <si>
    <t xml:space="preserve">    罚没收入</t>
    <phoneticPr fontId="2" type="noConversion"/>
  </si>
  <si>
    <t>预  算  科  目</t>
    <phoneticPr fontId="2" type="noConversion"/>
  </si>
  <si>
    <t>增减额</t>
    <phoneticPr fontId="2" type="noConversion"/>
  </si>
  <si>
    <t>增减%</t>
    <phoneticPr fontId="2" type="noConversion"/>
  </si>
  <si>
    <t xml:space="preserve">    增值税</t>
    <phoneticPr fontId="2" type="noConversion"/>
  </si>
  <si>
    <t xml:space="preserve">    营业税</t>
    <phoneticPr fontId="2" type="noConversion"/>
  </si>
  <si>
    <t xml:space="preserve">    企业所得税</t>
    <phoneticPr fontId="2" type="noConversion"/>
  </si>
  <si>
    <t xml:space="preserve">    个人所得税</t>
    <phoneticPr fontId="2" type="noConversion"/>
  </si>
  <si>
    <t xml:space="preserve">    资源税</t>
    <phoneticPr fontId="2" type="noConversion"/>
  </si>
  <si>
    <t xml:space="preserve">    城市维护建设税</t>
    <phoneticPr fontId="2" type="noConversion"/>
  </si>
  <si>
    <t xml:space="preserve">    房产税</t>
    <phoneticPr fontId="2" type="noConversion"/>
  </si>
  <si>
    <t xml:space="preserve">    城镇土地使用税</t>
    <phoneticPr fontId="2" type="noConversion"/>
  </si>
  <si>
    <t xml:space="preserve">    车船税</t>
    <phoneticPr fontId="2" type="noConversion"/>
  </si>
  <si>
    <t xml:space="preserve">    行政事业性收费等收入</t>
    <phoneticPr fontId="2" type="noConversion"/>
  </si>
  <si>
    <t xml:space="preserve">    罚没收入</t>
    <phoneticPr fontId="2" type="noConversion"/>
  </si>
  <si>
    <t xml:space="preserve">    国有资本经营收入</t>
    <phoneticPr fontId="2" type="noConversion"/>
  </si>
  <si>
    <t xml:space="preserve">    国有资源(资产)有偿使用收入</t>
    <phoneticPr fontId="2" type="noConversion"/>
  </si>
  <si>
    <t>散装水泥专项资金收入</t>
    <phoneticPr fontId="2" type="noConversion"/>
  </si>
  <si>
    <t>新型墙体材料专项基金收入</t>
    <phoneticPr fontId="2" type="noConversion"/>
  </si>
  <si>
    <t>城市公用事业附加收入</t>
    <phoneticPr fontId="2" type="noConversion"/>
  </si>
  <si>
    <t>国有土地收益基金收入</t>
    <phoneticPr fontId="2" type="noConversion"/>
  </si>
  <si>
    <t>农业土地开发资金收入</t>
    <phoneticPr fontId="2" type="noConversion"/>
  </si>
  <si>
    <t>国有土地使用权出让收入</t>
    <phoneticPr fontId="2" type="noConversion"/>
  </si>
  <si>
    <t>彩票公益金收入</t>
    <phoneticPr fontId="2" type="noConversion"/>
  </si>
  <si>
    <t>城市基础设施配套费收入</t>
    <phoneticPr fontId="2" type="noConversion"/>
  </si>
  <si>
    <t>转移性收入</t>
    <phoneticPr fontId="2" type="noConversion"/>
  </si>
  <si>
    <t xml:space="preserve">    政府性基金转移收入</t>
    <phoneticPr fontId="2" type="noConversion"/>
  </si>
  <si>
    <t xml:space="preserve">    　政府性基金补助收入</t>
    <phoneticPr fontId="2" type="noConversion"/>
  </si>
  <si>
    <t xml:space="preserve">    　政府性基金上解收入</t>
    <phoneticPr fontId="2" type="noConversion"/>
  </si>
  <si>
    <t xml:space="preserve">    上年结余收入</t>
    <phoneticPr fontId="2" type="noConversion"/>
  </si>
  <si>
    <t xml:space="preserve">    调入资金</t>
    <phoneticPr fontId="2" type="noConversion"/>
  </si>
  <si>
    <t>收入总计</t>
    <phoneticPr fontId="2" type="noConversion"/>
  </si>
  <si>
    <t>支出总计</t>
    <phoneticPr fontId="2" type="noConversion"/>
  </si>
  <si>
    <t>政府性基金收入合计</t>
    <phoneticPr fontId="2" type="noConversion"/>
  </si>
  <si>
    <t>其中：散装水泥专项资金收入</t>
    <phoneticPr fontId="2" type="noConversion"/>
  </si>
  <si>
    <t xml:space="preserve">      其他政府性基金收入</t>
    <phoneticPr fontId="2" type="noConversion"/>
  </si>
  <si>
    <t xml:space="preserve">      污水处理费收入</t>
  </si>
  <si>
    <t>污水处理费收入</t>
    <phoneticPr fontId="2" type="noConversion"/>
  </si>
  <si>
    <t xml:space="preserve">      彩票发行机构和彩票销售机构的业务费用</t>
  </si>
  <si>
    <t>彩票发行机构和彩票销售机构的业务费用</t>
  </si>
  <si>
    <t>其他政府性基金收入</t>
  </si>
  <si>
    <t xml:space="preserve">                福利彩票销售机构的业务费</t>
  </si>
  <si>
    <t xml:space="preserve">                体育彩票销售机构的业务费</t>
  </si>
  <si>
    <t xml:space="preserve">          其中：福利彩票发行机构的业务费</t>
    <phoneticPr fontId="2" type="noConversion"/>
  </si>
  <si>
    <t xml:space="preserve">          其中：福彩公益金收入</t>
    <phoneticPr fontId="2" type="noConversion"/>
  </si>
  <si>
    <t xml:space="preserve">                体育彩票发行机构的业务费</t>
    <phoneticPr fontId="2" type="noConversion"/>
  </si>
  <si>
    <t xml:space="preserve">                体彩公益金收入</t>
    <phoneticPr fontId="2" type="noConversion"/>
  </si>
  <si>
    <t xml:space="preserve">         单位：万元</t>
  </si>
  <si>
    <t xml:space="preserve">         单位：万元</t>
    <phoneticPr fontId="2" type="noConversion"/>
  </si>
  <si>
    <t>大中型水库库区基金收入</t>
    <phoneticPr fontId="2" type="noConversion"/>
  </si>
  <si>
    <t>一、文化体育与传媒支出</t>
    <phoneticPr fontId="2" type="noConversion"/>
  </si>
  <si>
    <t>二、社会保障和就业支出</t>
    <phoneticPr fontId="2" type="noConversion"/>
  </si>
  <si>
    <t>三、节能环保支出</t>
    <phoneticPr fontId="2" type="noConversion"/>
  </si>
  <si>
    <t>四、城乡社区支出</t>
    <phoneticPr fontId="2" type="noConversion"/>
  </si>
  <si>
    <t>五、农林水支出</t>
    <phoneticPr fontId="2" type="noConversion"/>
  </si>
  <si>
    <t>六、交通运输支出</t>
    <phoneticPr fontId="2" type="noConversion"/>
  </si>
  <si>
    <t>七、资源勘探信息等支出</t>
    <phoneticPr fontId="2" type="noConversion"/>
  </si>
  <si>
    <t>八、商业服务业等支出</t>
    <phoneticPr fontId="2" type="noConversion"/>
  </si>
  <si>
    <t>九、其它支出</t>
    <phoneticPr fontId="2" type="noConversion"/>
  </si>
  <si>
    <t>十、债务付息支出</t>
    <phoneticPr fontId="2" type="noConversion"/>
  </si>
  <si>
    <t>十一、债务发行费用支出</t>
    <phoneticPr fontId="2" type="noConversion"/>
  </si>
  <si>
    <t xml:space="preserve">    国有土地使用权出让收入安排的支出</t>
    <phoneticPr fontId="2" type="noConversion"/>
  </si>
  <si>
    <t xml:space="preserve">      征地拆迁和补偿支出</t>
    <phoneticPr fontId="2" type="noConversion"/>
  </si>
  <si>
    <t xml:space="preserve">      土地出让业务支出</t>
    <phoneticPr fontId="2" type="noConversion"/>
  </si>
  <si>
    <t xml:space="preserve">      其他国有土地使用权出让收入安排的支出</t>
    <phoneticPr fontId="2" type="noConversion"/>
  </si>
  <si>
    <t xml:space="preserve">    国有土地收益基金支出</t>
    <phoneticPr fontId="2" type="noConversion"/>
  </si>
  <si>
    <t xml:space="preserve">      其他国有土地收益基金支出</t>
    <phoneticPr fontId="2" type="noConversion"/>
  </si>
  <si>
    <t xml:space="preserve">    农业土地开发资金支出</t>
    <phoneticPr fontId="2" type="noConversion"/>
  </si>
  <si>
    <t xml:space="preserve">    城市基础设施配套费安排的支出</t>
    <phoneticPr fontId="2" type="noConversion"/>
  </si>
  <si>
    <t xml:space="preserve">      其他城市基础设施配套费安排的支出</t>
    <phoneticPr fontId="2" type="noConversion"/>
  </si>
  <si>
    <t xml:space="preserve">    污水处理费</t>
    <phoneticPr fontId="2" type="noConversion"/>
  </si>
  <si>
    <t xml:space="preserve">    彩票发行销售机构业务费安排的支出</t>
    <phoneticPr fontId="2" type="noConversion"/>
  </si>
  <si>
    <t xml:space="preserve">      福利彩票销售机构的业务费支出</t>
    <phoneticPr fontId="2" type="noConversion"/>
  </si>
  <si>
    <t xml:space="preserve">      体育彩票销售机构的业务费支出</t>
    <phoneticPr fontId="2" type="noConversion"/>
  </si>
  <si>
    <t xml:space="preserve">      彩票市场调控资金</t>
    <phoneticPr fontId="2" type="noConversion"/>
  </si>
  <si>
    <t xml:space="preserve">    彩票公益金安排的支出</t>
    <phoneticPr fontId="2" type="noConversion"/>
  </si>
  <si>
    <t xml:space="preserve">    其他政府性基金支出</t>
    <phoneticPr fontId="2" type="noConversion"/>
  </si>
  <si>
    <t>（一）增值税和消费税返还</t>
    <phoneticPr fontId="2" type="noConversion"/>
  </si>
  <si>
    <t>（二）所得税基数返还</t>
    <phoneticPr fontId="2" type="noConversion"/>
  </si>
  <si>
    <t>（三）成品油税费改革税收返还</t>
    <phoneticPr fontId="2" type="noConversion"/>
  </si>
  <si>
    <t>（一）一般性转移支付</t>
    <phoneticPr fontId="2" type="noConversion"/>
  </si>
  <si>
    <t>2、县级基本财力保障机制奖补资金</t>
    <phoneticPr fontId="2" type="noConversion"/>
  </si>
  <si>
    <t>3、革命老区及民族和边境地区转移支付</t>
    <phoneticPr fontId="2" type="noConversion"/>
  </si>
  <si>
    <t>6、结算补助</t>
    <phoneticPr fontId="2" type="noConversion"/>
  </si>
  <si>
    <t>5、成品油价格和税费改革转移支付补助</t>
    <phoneticPr fontId="2" type="noConversion"/>
  </si>
  <si>
    <t>6、基层公检法司转移支付</t>
    <phoneticPr fontId="2" type="noConversion"/>
  </si>
  <si>
    <t>7、义务教育等转移支付</t>
    <phoneticPr fontId="2" type="noConversion"/>
  </si>
  <si>
    <t>10、农村综合改革转移支付</t>
    <phoneticPr fontId="2" type="noConversion"/>
  </si>
  <si>
    <t>11、产粮（油）大县奖励资金</t>
    <phoneticPr fontId="2" type="noConversion"/>
  </si>
  <si>
    <t>12、重点生态功能区转移支付</t>
    <phoneticPr fontId="2" type="noConversion"/>
  </si>
  <si>
    <t>13、固定数额补助</t>
    <phoneticPr fontId="2" type="noConversion"/>
  </si>
  <si>
    <t>（二）专项转移支付</t>
    <phoneticPr fontId="2" type="noConversion"/>
  </si>
  <si>
    <t>2、外交</t>
    <phoneticPr fontId="2" type="noConversion"/>
  </si>
  <si>
    <t>3、国防</t>
    <phoneticPr fontId="2" type="noConversion"/>
  </si>
  <si>
    <t>4、公共安全</t>
    <phoneticPr fontId="2" type="noConversion"/>
  </si>
  <si>
    <t>5、教育</t>
    <phoneticPr fontId="2" type="noConversion"/>
  </si>
  <si>
    <t>7、文化体育与传媒</t>
    <phoneticPr fontId="2" type="noConversion"/>
  </si>
  <si>
    <t>8、社会保障和就业</t>
    <phoneticPr fontId="2" type="noConversion"/>
  </si>
  <si>
    <t>9、医疗卫生</t>
    <phoneticPr fontId="2" type="noConversion"/>
  </si>
  <si>
    <t>10、节能环保</t>
    <phoneticPr fontId="2" type="noConversion"/>
  </si>
  <si>
    <t>11、城乡社区</t>
    <phoneticPr fontId="2" type="noConversion"/>
  </si>
  <si>
    <t>13、交通运输</t>
    <phoneticPr fontId="2" type="noConversion"/>
  </si>
  <si>
    <t>14、资源勘探电力信息等</t>
    <phoneticPr fontId="2" type="noConversion"/>
  </si>
  <si>
    <t>15、商业服务业等</t>
    <phoneticPr fontId="2" type="noConversion"/>
  </si>
  <si>
    <t>16、金融</t>
    <phoneticPr fontId="2" type="noConversion"/>
  </si>
  <si>
    <t>17、国土海洋气象</t>
    <phoneticPr fontId="2" type="noConversion"/>
  </si>
  <si>
    <t>18、住房保障</t>
    <phoneticPr fontId="2" type="noConversion"/>
  </si>
  <si>
    <t>19、粮油物资储备</t>
    <phoneticPr fontId="2" type="noConversion"/>
  </si>
  <si>
    <t>20、其他专项转移支付</t>
    <phoneticPr fontId="2" type="noConversion"/>
  </si>
  <si>
    <t>3、西丰县</t>
    <phoneticPr fontId="2" type="noConversion"/>
  </si>
  <si>
    <t>5、银州区</t>
    <phoneticPr fontId="2" type="noConversion"/>
  </si>
  <si>
    <t>6、清河区</t>
    <phoneticPr fontId="2" type="noConversion"/>
  </si>
  <si>
    <t>　　1.返还性收入</t>
    <phoneticPr fontId="2" type="noConversion"/>
  </si>
  <si>
    <t>　　2.一般性转移支付收入</t>
    <phoneticPr fontId="2" type="noConversion"/>
  </si>
  <si>
    <t>二、上级转移性收入</t>
    <phoneticPr fontId="2" type="noConversion"/>
  </si>
  <si>
    <t>二、上解上级支出</t>
    <phoneticPr fontId="2" type="noConversion"/>
  </si>
  <si>
    <t>　　1.体制上解支出</t>
    <phoneticPr fontId="2" type="noConversion"/>
  </si>
  <si>
    <t>　　2.专项上解支出</t>
    <phoneticPr fontId="2" type="noConversion"/>
  </si>
  <si>
    <t>三、援助其他地区支出</t>
    <phoneticPr fontId="2" type="noConversion"/>
  </si>
  <si>
    <t>二、上级财政转移性收入</t>
    <phoneticPr fontId="2" type="noConversion"/>
  </si>
  <si>
    <t>五、调入资金</t>
    <phoneticPr fontId="2" type="noConversion"/>
  </si>
  <si>
    <t>科学技术支出</t>
  </si>
  <si>
    <t>文化体育与传媒支出</t>
  </si>
  <si>
    <t>节能环保支出</t>
  </si>
  <si>
    <t>城乡社区支出</t>
  </si>
  <si>
    <t>合计</t>
    <phoneticPr fontId="2" type="noConversion"/>
  </si>
  <si>
    <t>杨木镇</t>
    <phoneticPr fontId="2" type="noConversion"/>
  </si>
  <si>
    <t>聂家乡</t>
    <phoneticPr fontId="2" type="noConversion"/>
  </si>
  <si>
    <t>红旗街</t>
    <phoneticPr fontId="2" type="noConversion"/>
  </si>
  <si>
    <t xml:space="preserve">    印花税</t>
    <phoneticPr fontId="2" type="noConversion"/>
  </si>
  <si>
    <t xml:space="preserve">    土地增值税</t>
    <phoneticPr fontId="2" type="noConversion"/>
  </si>
  <si>
    <t xml:space="preserve">    耕地占用税</t>
    <phoneticPr fontId="2" type="noConversion"/>
  </si>
  <si>
    <t xml:space="preserve">    契税</t>
    <phoneticPr fontId="2" type="noConversion"/>
  </si>
  <si>
    <t xml:space="preserve">    烟叶税</t>
    <phoneticPr fontId="2" type="noConversion"/>
  </si>
  <si>
    <t xml:space="preserve">    大中型水库移民后期扶持基金支出</t>
    <phoneticPr fontId="2" type="noConversion"/>
  </si>
  <si>
    <t>二、城乡社区支出</t>
    <phoneticPr fontId="2" type="noConversion"/>
  </si>
  <si>
    <t>四、其他支出</t>
    <phoneticPr fontId="2" type="noConversion"/>
  </si>
  <si>
    <t>一、区对下返还性支出</t>
    <phoneticPr fontId="2" type="noConversion"/>
  </si>
  <si>
    <t>二、区对下转移支付支出</t>
    <phoneticPr fontId="2" type="noConversion"/>
  </si>
  <si>
    <t>二、上解上级财政支出</t>
    <phoneticPr fontId="2" type="noConversion"/>
  </si>
  <si>
    <t xml:space="preserve">     其中：其他调入资金</t>
    <phoneticPr fontId="2" type="noConversion"/>
  </si>
  <si>
    <t xml:space="preserve">    捐赠收入</t>
    <phoneticPr fontId="2" type="noConversion"/>
  </si>
  <si>
    <t xml:space="preserve">    政府住房基金收入</t>
    <phoneticPr fontId="2" type="noConversion"/>
  </si>
  <si>
    <t xml:space="preserve">    捐赠收入</t>
    <phoneticPr fontId="2" type="noConversion"/>
  </si>
  <si>
    <t xml:space="preserve">    政府住房基金收入</t>
    <phoneticPr fontId="2" type="noConversion"/>
  </si>
  <si>
    <t>单位：万元</t>
    <phoneticPr fontId="2" type="noConversion"/>
  </si>
  <si>
    <t>预算科目</t>
    <phoneticPr fontId="2" type="noConversion"/>
  </si>
  <si>
    <t>增减额</t>
    <phoneticPr fontId="2" type="noConversion"/>
  </si>
  <si>
    <t>增减%</t>
    <phoneticPr fontId="2" type="noConversion"/>
  </si>
  <si>
    <t>一般公共预算支出合计</t>
    <phoneticPr fontId="2" type="noConversion"/>
  </si>
  <si>
    <t>一般公共服务支出</t>
    <phoneticPr fontId="2" type="noConversion"/>
  </si>
  <si>
    <t>国防支出</t>
    <phoneticPr fontId="2" type="noConversion"/>
  </si>
  <si>
    <t>公共安全支出</t>
    <phoneticPr fontId="2" type="noConversion"/>
  </si>
  <si>
    <t>教育支出</t>
    <phoneticPr fontId="2" type="noConversion"/>
  </si>
  <si>
    <t>社会保障和就业支出</t>
    <phoneticPr fontId="2" type="noConversion"/>
  </si>
  <si>
    <t>社会保险基金支出</t>
    <phoneticPr fontId="2" type="noConversion"/>
  </si>
  <si>
    <t>农林水支出</t>
    <phoneticPr fontId="2" type="noConversion"/>
  </si>
  <si>
    <t>交通运输支出</t>
    <phoneticPr fontId="2" type="noConversion"/>
  </si>
  <si>
    <t>资源勘探电力信息等支出</t>
    <phoneticPr fontId="2" type="noConversion"/>
  </si>
  <si>
    <t>商业服务业等支出</t>
    <phoneticPr fontId="2" type="noConversion"/>
  </si>
  <si>
    <t>金融支出</t>
    <phoneticPr fontId="2" type="noConversion"/>
  </si>
  <si>
    <t>其他支出</t>
    <phoneticPr fontId="2" type="noConversion"/>
  </si>
  <si>
    <t>自然资源海洋气象等支出</t>
  </si>
  <si>
    <t>灾害防治及应急管理支出</t>
  </si>
  <si>
    <t xml:space="preserve">    环境保护税</t>
    <phoneticPr fontId="2" type="noConversion"/>
  </si>
  <si>
    <t>住房保障支出</t>
    <phoneticPr fontId="2" type="noConversion"/>
  </si>
  <si>
    <t>预备费</t>
    <phoneticPr fontId="2" type="noConversion"/>
  </si>
  <si>
    <t>债务付息支出</t>
    <phoneticPr fontId="2" type="noConversion"/>
  </si>
  <si>
    <t>债务发行费支出</t>
    <phoneticPr fontId="2" type="noConversion"/>
  </si>
  <si>
    <t>卫生健康支出</t>
    <phoneticPr fontId="2" type="noConversion"/>
  </si>
  <si>
    <t>三、债务转贷收入</t>
    <phoneticPr fontId="2" type="noConversion"/>
  </si>
  <si>
    <t>四、债务还本支出</t>
    <phoneticPr fontId="2" type="noConversion"/>
  </si>
  <si>
    <t>四、调入预算稳定调节基金</t>
    <phoneticPr fontId="2" type="noConversion"/>
  </si>
  <si>
    <t>五、安排预算稳定调节基金</t>
    <phoneticPr fontId="2" type="noConversion"/>
  </si>
  <si>
    <t>六、调出资金</t>
    <phoneticPr fontId="2" type="noConversion"/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</si>
  <si>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</si>
  <si>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</si>
  <si>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</si>
  <si>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</si>
  <si>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</si>
  <si>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</si>
  <si>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</si>
  <si>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</si>
  <si>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</si>
  <si>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</si>
  <si>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</si>
  <si>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</si>
  <si>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</si>
  <si>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</si>
  <si>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</si>
  <si>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</si>
  <si>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</si>
  <si>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</si>
  <si>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</si>
  <si>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</si>
  <si>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</si>
  <si>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</si>
  <si>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</si>
  <si>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</si>
  <si>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</si>
  <si>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</si>
  <si>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</si>
  <si>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</si>
  <si>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</si>
  <si>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</si>
  <si>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</si>
  <si>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</si>
  <si>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应对气候变化管理事务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</si>
  <si>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</si>
  <si>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</si>
  <si>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</si>
  <si>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统计管理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</si>
  <si>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</si>
  <si>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</si>
  <si>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</si>
  <si>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</si>
  <si>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</si>
  <si>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</si>
  <si>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</si>
  <si>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</si>
  <si>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</si>
  <si>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</si>
  <si>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</si>
  <si>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</si>
  <si>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</si>
  <si>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</si>
  <si>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</si>
  <si>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</si>
  <si>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</si>
  <si>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</si>
  <si>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</si>
  <si>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</si>
  <si>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</si>
  <si>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</si>
  <si>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</si>
  <si>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</si>
  <si>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</si>
  <si>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</si>
  <si>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</si>
  <si>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</si>
  <si>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</si>
  <si>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</si>
  <si>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</si>
  <si>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</si>
  <si>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</si>
  <si>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</si>
  <si>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</si>
  <si>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</si>
  <si>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</si>
  <si>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</si>
  <si>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</si>
  <si>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</si>
  <si>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</si>
  <si>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</si>
  <si>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</si>
  <si>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</si>
  <si>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</si>
  <si>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</si>
  <si>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</si>
  <si>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</si>
  <si>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</si>
  <si>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</si>
  <si>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</si>
  <si>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</si>
  <si>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</si>
  <si>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</si>
  <si>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</si>
  <si>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</si>
  <si>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</si>
  <si>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</si>
  <si>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</si>
  <si>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</si>
  <si>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</si>
  <si>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</si>
  <si>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</si>
  <si>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</si>
  <si>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</si>
  <si>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</si>
  <si>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 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</si>
  <si>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</si>
  <si>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</si>
  <si>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</si>
  <si>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</si>
  <si>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</si>
  <si>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</si>
  <si>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</si>
  <si>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</si>
  <si>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</si>
  <si>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</si>
  <si>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</si>
  <si>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</si>
  <si>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</si>
  <si>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</si>
  <si>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</si>
  <si>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</si>
  <si>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</si>
  <si>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</si>
  <si>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</si>
  <si>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</si>
  <si>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</si>
  <si>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</si>
  <si>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</si>
  <si>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</si>
  <si>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</si>
  <si>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</si>
  <si>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</si>
  <si>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</si>
  <si>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</si>
  <si>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</si>
  <si>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其他一般公共服务支出(款)</t>
  </si>
  <si>
    <t xml:space="preserve">      国家赔偿费用支出</t>
  </si>
  <si>
    <t xml:space="preserve">      其他一般公共服务支出(项)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</si>
  <si>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</si>
  <si>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</si>
  <si>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</si>
  <si>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</si>
  <si>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</si>
  <si>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</si>
  <si>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</si>
  <si>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</si>
  <si>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</si>
  <si>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</si>
  <si>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</si>
  <si>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</si>
  <si>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</si>
  <si>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</si>
  <si>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</si>
  <si>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</si>
  <si>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</si>
  <si>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</si>
  <si>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其他对外合作与交流支出</t>
  </si>
  <si>
    <t xml:space="preserve">    对外宣传(款)</t>
  </si>
  <si>
    <t xml:space="preserve">      对外宣传(项)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</si>
  <si>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</si>
  <si>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</si>
  <si>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</si>
  <si>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</si>
  <si>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</si>
  <si>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其他外交支出(款)</t>
  </si>
  <si>
    <t xml:space="preserve">      其他外交支出(项)</t>
  </si>
  <si>
    <t xml:space="preserve">  国防支出</t>
  </si>
  <si>
    <t xml:space="preserve">    现役部队(款)</t>
  </si>
  <si>
    <t xml:space="preserve">      现役部队(项)</t>
  </si>
  <si>
    <t xml:space="preserve">    国防科研事业(款)</t>
  </si>
  <si>
    <t xml:space="preserve">      国防科研事业(项)</t>
  </si>
  <si>
    <t xml:space="preserve">    专项工程(款)</t>
  </si>
  <si>
    <t xml:space="preserve">      专项工程(项)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</si>
  <si>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</si>
  <si>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</si>
  <si>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</si>
  <si>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</si>
  <si>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</si>
  <si>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</si>
  <si>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</si>
  <si>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</si>
  <si>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</si>
  <si>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</si>
  <si>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其他国防支出(款)</t>
  </si>
  <si>
    <t xml:space="preserve">      其他国防支出(项)</t>
  </si>
  <si>
    <t xml:space="preserve">  公共安全支出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</si>
  <si>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</si>
  <si>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</si>
  <si>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</si>
  <si>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</si>
  <si>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</si>
  <si>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</si>
  <si>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</si>
  <si>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</si>
  <si>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</si>
  <si>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</si>
  <si>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</si>
  <si>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</si>
  <si>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</si>
  <si>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</si>
  <si>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</si>
  <si>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</si>
  <si>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</si>
  <si>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</si>
  <si>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</si>
  <si>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</si>
  <si>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</si>
  <si>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</si>
  <si>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</si>
  <si>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</si>
  <si>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</si>
  <si>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</si>
  <si>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</si>
  <si>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</si>
  <si>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</si>
  <si>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</si>
  <si>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</si>
  <si>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</si>
  <si>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</si>
  <si>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</si>
  <si>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</si>
  <si>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</si>
  <si>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</si>
  <si>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</si>
  <si>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</si>
  <si>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</si>
  <si>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</si>
  <si>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</si>
  <si>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</si>
  <si>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</si>
  <si>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</si>
  <si>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</si>
  <si>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</si>
  <si>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</si>
  <si>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</si>
  <si>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</si>
  <si>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</si>
  <si>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</si>
  <si>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</si>
  <si>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</si>
  <si>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</si>
  <si>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</si>
  <si>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</si>
  <si>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</si>
  <si>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</si>
  <si>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</si>
  <si>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</si>
  <si>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</si>
  <si>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</si>
  <si>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</si>
  <si>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</si>
  <si>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</si>
  <si>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</si>
  <si>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</si>
  <si>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</si>
  <si>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</si>
  <si>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</si>
  <si>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</si>
  <si>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</si>
  <si>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</si>
  <si>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</si>
  <si>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</si>
  <si>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</si>
  <si>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</si>
  <si>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其他公共安全支出(款)</t>
  </si>
  <si>
    <t xml:space="preserve">      其他公共安全支出(项)</t>
  </si>
  <si>
    <t xml:space="preserve">      其他消防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</si>
  <si>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</si>
  <si>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</si>
  <si>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</si>
  <si>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</si>
  <si>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</si>
  <si>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</si>
  <si>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</si>
  <si>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</si>
  <si>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</si>
  <si>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</si>
  <si>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</si>
  <si>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</si>
  <si>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</si>
  <si>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</si>
  <si>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</si>
  <si>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</si>
  <si>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</si>
  <si>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</si>
  <si>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</si>
  <si>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</si>
  <si>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</si>
  <si>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</si>
  <si>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</si>
  <si>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</si>
  <si>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</si>
  <si>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</si>
  <si>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</si>
  <si>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</si>
  <si>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</si>
  <si>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</si>
  <si>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</si>
  <si>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</si>
  <si>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</si>
  <si>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</si>
  <si>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</si>
  <si>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</si>
  <si>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</si>
  <si>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</si>
  <si>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</si>
  <si>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</si>
  <si>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</si>
  <si>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</si>
  <si>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</si>
  <si>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</si>
  <si>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</si>
  <si>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</si>
  <si>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</si>
  <si>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</si>
  <si>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</si>
  <si>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</si>
  <si>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</si>
  <si>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</si>
  <si>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</si>
  <si>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</si>
  <si>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</si>
  <si>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</si>
  <si>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</si>
  <si>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</si>
  <si>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</si>
  <si>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</si>
  <si>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</si>
  <si>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</si>
  <si>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</si>
  <si>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</si>
  <si>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</si>
  <si>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</si>
  <si>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</si>
  <si>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</si>
  <si>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</si>
  <si>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</si>
  <si>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</si>
  <si>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</si>
  <si>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</si>
  <si>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</si>
  <si>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</si>
  <si>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</si>
  <si>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</si>
  <si>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</si>
  <si>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</si>
  <si>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</si>
  <si>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</si>
  <si>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</si>
  <si>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</si>
  <si>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</si>
  <si>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</si>
  <si>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>五、上年结余收入</t>
    <phoneticPr fontId="2" type="noConversion"/>
  </si>
  <si>
    <t>六、调入资金</t>
    <phoneticPr fontId="2" type="noConversion"/>
  </si>
  <si>
    <t>三、债务还本支出</t>
    <phoneticPr fontId="2" type="noConversion"/>
  </si>
  <si>
    <t>一、社会保障和就业支出</t>
    <phoneticPr fontId="2" type="noConversion"/>
  </si>
  <si>
    <t xml:space="preserve">      棚户区改造支出</t>
    <phoneticPr fontId="2" type="noConversion"/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</si>
  <si>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</si>
  <si>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</si>
  <si>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</si>
  <si>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</si>
  <si>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</si>
  <si>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</si>
  <si>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</si>
  <si>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</si>
  <si>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</si>
  <si>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</si>
  <si>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</si>
  <si>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</si>
  <si>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</si>
  <si>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</si>
  <si>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</si>
  <si>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</si>
  <si>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</si>
  <si>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</si>
  <si>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</si>
  <si>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</si>
  <si>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</si>
  <si>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</si>
  <si>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</si>
  <si>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</si>
  <si>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</si>
  <si>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</si>
  <si>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</si>
  <si>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</si>
  <si>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</si>
  <si>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</si>
  <si>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</si>
  <si>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</si>
  <si>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</si>
  <si>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</si>
  <si>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</si>
  <si>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</si>
  <si>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</si>
  <si>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</si>
  <si>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</si>
  <si>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</si>
  <si>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</si>
  <si>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</si>
  <si>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</si>
  <si>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</si>
  <si>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</si>
  <si>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其他文化体育与传媒支出(款)</t>
  </si>
  <si>
    <t xml:space="preserve">      宣传文化发展专项支出</t>
  </si>
  <si>
    <t xml:space="preserve">      文化产业发展专项支出</t>
  </si>
  <si>
    <t xml:space="preserve">      其他文化体育与传媒支出(项)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</si>
  <si>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</si>
  <si>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</si>
  <si>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</si>
  <si>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</si>
  <si>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</si>
  <si>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</si>
  <si>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</si>
  <si>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</si>
  <si>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</si>
  <si>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</si>
  <si>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</si>
  <si>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</si>
  <si>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</si>
  <si>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</si>
  <si>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</si>
  <si>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</si>
  <si>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</si>
  <si>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</si>
  <si>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</si>
  <si>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</si>
  <si>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</si>
  <si>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</si>
  <si>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</si>
  <si>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</si>
  <si>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</si>
  <si>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</si>
  <si>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</si>
  <si>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</si>
  <si>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</si>
  <si>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</si>
  <si>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</si>
  <si>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</si>
  <si>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</si>
  <si>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</si>
  <si>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</si>
  <si>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</si>
  <si>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</si>
  <si>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</si>
  <si>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</si>
  <si>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</si>
  <si>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</si>
  <si>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</si>
  <si>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</si>
  <si>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</si>
  <si>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</si>
  <si>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</si>
  <si>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</si>
  <si>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</si>
  <si>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</si>
  <si>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</si>
  <si>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</si>
  <si>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</si>
  <si>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</si>
  <si>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</si>
  <si>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</si>
  <si>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</si>
  <si>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</si>
  <si>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</si>
  <si>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</si>
  <si>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</si>
  <si>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</si>
  <si>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</si>
  <si>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</si>
  <si>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</si>
  <si>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</si>
  <si>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</si>
  <si>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</si>
  <si>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</si>
  <si>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</si>
  <si>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</si>
  <si>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</si>
  <si>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</si>
  <si>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</si>
  <si>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</si>
  <si>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</si>
  <si>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</si>
  <si>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</si>
  <si>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</si>
  <si>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</si>
  <si>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</si>
  <si>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</si>
  <si>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</si>
  <si>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</si>
  <si>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</si>
  <si>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</si>
  <si>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</si>
  <si>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</si>
  <si>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</si>
  <si>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</si>
  <si>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</si>
  <si>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</si>
  <si>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</si>
  <si>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</si>
  <si>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</si>
  <si>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</si>
  <si>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</si>
  <si>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</si>
  <si>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</si>
  <si>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</si>
  <si>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</si>
  <si>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其他社会保障和就业支出(款)</t>
  </si>
  <si>
    <t xml:space="preserve">      其他社会保障和就业支出(项)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</si>
  <si>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</si>
  <si>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</si>
  <si>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</si>
  <si>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</si>
  <si>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</si>
  <si>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</si>
  <si>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</si>
  <si>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</si>
  <si>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</si>
  <si>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</si>
  <si>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</si>
  <si>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</si>
  <si>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</si>
  <si>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</si>
  <si>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</si>
  <si>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</si>
  <si>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</si>
  <si>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</si>
  <si>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</si>
  <si>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</si>
  <si>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</si>
  <si>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</si>
  <si>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</si>
  <si>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</si>
  <si>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</si>
  <si>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</si>
  <si>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</si>
  <si>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</si>
  <si>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</si>
  <si>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</si>
  <si>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</si>
  <si>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</si>
  <si>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</si>
  <si>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</si>
  <si>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</si>
  <si>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</si>
  <si>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</si>
  <si>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</si>
  <si>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</si>
  <si>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</si>
  <si>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</si>
  <si>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</si>
  <si>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</si>
  <si>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</si>
  <si>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</si>
  <si>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</si>
  <si>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</si>
  <si>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</si>
  <si>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</si>
  <si>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</si>
  <si>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</si>
  <si>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</si>
  <si>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</si>
  <si>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</si>
  <si>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</si>
  <si>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</si>
  <si>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</si>
  <si>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</si>
  <si>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</si>
  <si>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</si>
  <si>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</si>
  <si>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 xml:space="preserve">      其他医疗卫生与计划生育支出</t>
  </si>
  <si>
    <t xml:space="preserve">  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</si>
  <si>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</si>
  <si>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</si>
  <si>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</si>
  <si>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</si>
  <si>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</si>
  <si>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</si>
  <si>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</si>
  <si>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</si>
  <si>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</si>
  <si>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</si>
  <si>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</si>
  <si>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</si>
  <si>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</si>
  <si>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</si>
  <si>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</si>
  <si>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</si>
  <si>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</si>
  <si>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</si>
  <si>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</si>
  <si>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</si>
  <si>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</si>
  <si>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</si>
  <si>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</si>
  <si>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</si>
  <si>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</si>
  <si>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</si>
  <si>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</si>
  <si>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</si>
  <si>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</si>
  <si>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</si>
  <si>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</si>
  <si>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</si>
  <si>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</si>
  <si>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</si>
  <si>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</si>
  <si>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</si>
  <si>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</si>
  <si>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</si>
  <si>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</si>
  <si>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</si>
  <si>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</si>
  <si>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</si>
  <si>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</si>
  <si>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已垦草原退耕还草(款)</t>
  </si>
  <si>
    <t xml:space="preserve">      已垦草原退耕还草(项)</t>
  </si>
  <si>
    <t xml:space="preserve">    能源节约利用(款)</t>
  </si>
  <si>
    <t xml:space="preserve">      能源节能利用(项)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</si>
  <si>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</si>
  <si>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</si>
  <si>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</si>
  <si>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</si>
  <si>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</si>
  <si>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</si>
  <si>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</si>
  <si>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</si>
  <si>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循环经济(款)</t>
  </si>
  <si>
    <t xml:space="preserve">       循环经济(项)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</si>
  <si>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</si>
  <si>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</si>
  <si>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</si>
  <si>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</si>
  <si>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</si>
  <si>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</si>
  <si>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</si>
  <si>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</si>
  <si>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</si>
  <si>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</si>
  <si>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</si>
  <si>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</si>
  <si>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</si>
  <si>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</si>
  <si>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</si>
  <si>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</si>
  <si>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</si>
  <si>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</si>
  <si>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国家重点风景区规划与保护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</si>
  <si>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</si>
  <si>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</si>
  <si>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</si>
  <si>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</si>
  <si>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</si>
  <si>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</si>
  <si>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</si>
  <si>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</si>
  <si>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</si>
  <si>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</si>
  <si>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</si>
  <si>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</si>
  <si>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</si>
  <si>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</si>
  <si>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农林水支出</t>
  </si>
  <si>
    <t xml:space="preserve">    农业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</si>
  <si>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</si>
  <si>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</si>
  <si>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</si>
  <si>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</si>
  <si>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</si>
  <si>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</si>
  <si>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</si>
  <si>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</si>
  <si>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</si>
  <si>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</si>
  <si>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</si>
  <si>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农业生产支持补贴</t>
  </si>
  <si>
    <t xml:space="preserve">      农村公益事业</t>
  </si>
  <si>
    <t xml:space="preserve">      农业资源保护修复与利用</t>
  </si>
  <si>
    <t xml:space="preserve">      成品油价格改革对渔业的补贴</t>
  </si>
  <si>
    <t xml:space="preserve">      对高校毕业生到基层任职补助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</si>
  <si>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</si>
  <si>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</si>
  <si>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</si>
  <si>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</si>
  <si>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</si>
  <si>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</si>
  <si>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</si>
  <si>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</si>
  <si>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林业自然保护区</t>
  </si>
  <si>
    <t xml:space="preserve">      动植物保护</t>
  </si>
  <si>
    <t xml:space="preserve">      湿地保护</t>
  </si>
  <si>
    <t xml:space="preserve">      林业执法与监督</t>
  </si>
  <si>
    <t xml:space="preserve">      林业检疫检测</t>
  </si>
  <si>
    <t xml:space="preserve">      防沙治沙</t>
  </si>
  <si>
    <t xml:space="preserve">      林业质量安全</t>
  </si>
  <si>
    <t xml:space="preserve">      林业工程与项目管理</t>
  </si>
  <si>
    <t xml:space="preserve">      林业对外合作与交流</t>
  </si>
  <si>
    <t xml:space="preserve">      林业产业化</t>
  </si>
  <si>
    <t xml:space="preserve">      信息管理</t>
  </si>
  <si>
    <t xml:space="preserve">      林业政策制定与宣传</t>
  </si>
  <si>
    <t xml:space="preserve">      林业资金审计稽查</t>
  </si>
  <si>
    <t xml:space="preserve">      林区公共支出</t>
  </si>
  <si>
    <t xml:space="preserve">      林业贷款贴息</t>
  </si>
  <si>
    <t xml:space="preserve">      成品油价格改革对林业的补贴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</si>
  <si>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</si>
  <si>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</si>
  <si>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</si>
  <si>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</si>
  <si>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</si>
  <si>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</si>
  <si>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</si>
  <si>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</si>
  <si>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</si>
  <si>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</si>
  <si>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</si>
  <si>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</si>
  <si>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</si>
  <si>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</si>
  <si>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农田水利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</si>
  <si>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</si>
  <si>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</si>
  <si>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</si>
  <si>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</si>
  <si>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</si>
  <si>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砂石资源费支出</t>
  </si>
  <si>
    <t xml:space="preserve">      水利建设移民支出</t>
  </si>
  <si>
    <t xml:space="preserve">      农村人畜饮水</t>
  </si>
  <si>
    <t xml:space="preserve">      其他水利支出</t>
  </si>
  <si>
    <t xml:space="preserve">    南水北调</t>
  </si>
  <si>
    <t xml:space="preserve">      南水北调工程建设</t>
  </si>
  <si>
    <t xml:space="preserve">      政策研究与信息管理</t>
  </si>
  <si>
    <t xml:space="preserve">      工程稽查</t>
  </si>
  <si>
    <t xml:space="preserve">      前期工作</t>
  </si>
  <si>
    <t xml:space="preserve">      南水北调技术推广</t>
  </si>
  <si>
    <t xml:space="preserve">      环境、移民及水资源管理与保护</t>
  </si>
  <si>
    <t xml:space="preserve">      其他南水北调支出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</si>
  <si>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</si>
  <si>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</si>
  <si>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</si>
  <si>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</si>
  <si>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</si>
  <si>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</si>
  <si>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</si>
  <si>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</si>
  <si>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</si>
  <si>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</si>
  <si>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</si>
  <si>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  创新示范</t>
  </si>
  <si>
    <t xml:space="preserve">      其他农业综合开发支出</t>
  </si>
  <si>
    <t xml:space="preserve">    农村综合改革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</si>
  <si>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</si>
  <si>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</si>
  <si>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</si>
  <si>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</si>
  <si>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</si>
  <si>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</si>
  <si>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</si>
  <si>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</si>
  <si>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</si>
  <si>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</si>
  <si>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</si>
  <si>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  棉花目标价格补贴</t>
  </si>
  <si>
    <t xml:space="preserve">      大豆目标价格补贴</t>
  </si>
  <si>
    <t xml:space="preserve">      其他目标价格补贴</t>
  </si>
  <si>
    <t xml:space="preserve">    其他农林水事务支出(款)</t>
  </si>
  <si>
    <t xml:space="preserve">      化解其他公益性乡村债务支出</t>
  </si>
  <si>
    <t xml:space="preserve">      其他农林水事务支出(项)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</si>
  <si>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</si>
  <si>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</si>
  <si>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</si>
  <si>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</si>
  <si>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</si>
  <si>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</si>
  <si>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</si>
  <si>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</si>
  <si>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</si>
  <si>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</si>
  <si>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</si>
  <si>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</si>
  <si>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</si>
  <si>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</si>
  <si>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</si>
  <si>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</si>
  <si>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</si>
  <si>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</si>
  <si>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</si>
  <si>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</si>
  <si>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</si>
  <si>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</si>
  <si>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</si>
  <si>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</si>
  <si>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</si>
  <si>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</si>
  <si>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</si>
  <si>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</si>
  <si>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</si>
  <si>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</si>
  <si>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</si>
  <si>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</si>
  <si>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</si>
  <si>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</si>
  <si>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</si>
  <si>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</si>
  <si>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</si>
  <si>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</si>
  <si>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</si>
  <si>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</si>
  <si>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</si>
  <si>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</si>
  <si>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</si>
  <si>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</si>
  <si>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</si>
  <si>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</si>
  <si>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</si>
  <si>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</si>
  <si>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其他交通运输支出(款)</t>
  </si>
  <si>
    <t xml:space="preserve">      公共交通运营补助</t>
  </si>
  <si>
    <t xml:space="preserve">      其他交通运输支出(项)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</si>
  <si>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</si>
  <si>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</si>
  <si>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</si>
  <si>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</si>
  <si>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</si>
  <si>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</si>
  <si>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</si>
  <si>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</si>
  <si>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</si>
  <si>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</si>
  <si>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</si>
  <si>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</si>
  <si>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</si>
  <si>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</si>
  <si>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</si>
  <si>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</si>
  <si>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</si>
  <si>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</si>
  <si>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</si>
  <si>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</si>
  <si>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</si>
  <si>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</si>
  <si>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</si>
  <si>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</si>
  <si>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</si>
  <si>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</si>
  <si>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</si>
  <si>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</si>
  <si>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</si>
  <si>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</si>
  <si>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</si>
  <si>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</si>
  <si>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</si>
  <si>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安全生产监管</t>
  </si>
  <si>
    <t xml:space="preserve">      国务院安委会专项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</si>
  <si>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</si>
  <si>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</si>
  <si>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</si>
  <si>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</si>
  <si>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</si>
  <si>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</si>
  <si>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</si>
  <si>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</si>
  <si>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</si>
  <si>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</si>
  <si>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</si>
  <si>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</si>
  <si>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</si>
  <si>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黄金事务</t>
  </si>
  <si>
    <t xml:space="preserve">      建设项目贷款贴息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</si>
  <si>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</si>
  <si>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</si>
  <si>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</si>
  <si>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其他资源勘探信息等支出(项)</t>
  </si>
  <si>
    <t xml:space="preserve">  商业服务业等支出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</si>
  <si>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</si>
  <si>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</si>
  <si>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</si>
  <si>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</si>
  <si>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</si>
  <si>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</si>
  <si>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</si>
  <si>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旅游行业业务管理</t>
  </si>
  <si>
    <t xml:space="preserve">      其他旅游业管理与服务支出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</si>
  <si>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</si>
  <si>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</si>
  <si>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</si>
  <si>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其他商业服务业等支出(款)</t>
  </si>
  <si>
    <t xml:space="preserve">      服务业基础设施建设</t>
  </si>
  <si>
    <t xml:space="preserve">      其他商业服务业等支出(项)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</si>
  <si>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</si>
  <si>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</si>
  <si>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</si>
  <si>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</si>
  <si>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</si>
  <si>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</si>
  <si>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</si>
  <si>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</si>
  <si>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</si>
  <si>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  土地资源储备支出</t>
  </si>
  <si>
    <t xml:space="preserve">      地质矿产资源与环境调查</t>
  </si>
  <si>
    <t xml:space="preserve">      地质矿产资源利用与保护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</si>
  <si>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</si>
  <si>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</si>
  <si>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</si>
  <si>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海洋管理事务</t>
  </si>
  <si>
    <t xml:space="preserve">      海域使用管理</t>
  </si>
  <si>
    <t xml:space="preserve">      海洋环境保护与监测</t>
  </si>
  <si>
    <t xml:space="preserve">      海洋调查评价</t>
  </si>
  <si>
    <t xml:space="preserve">      海洋权益维护</t>
  </si>
  <si>
    <t xml:space="preserve">      海洋执法监察</t>
  </si>
  <si>
    <t xml:space="preserve">      海洋防灾减灾</t>
  </si>
  <si>
    <t xml:space="preserve">      海洋卫星</t>
  </si>
  <si>
    <t xml:space="preserve">      极地考察</t>
  </si>
  <si>
    <t xml:space="preserve">      海洋矿产资源勘探研究</t>
  </si>
  <si>
    <t xml:space="preserve">      海港航标维护</t>
  </si>
  <si>
    <t xml:space="preserve">      海水淡化</t>
  </si>
  <si>
    <t xml:space="preserve">      无居民海岛使用金支出</t>
  </si>
  <si>
    <t xml:space="preserve">      海岛和海域保护</t>
  </si>
  <si>
    <t xml:space="preserve">      其他海洋管理事务支出</t>
  </si>
  <si>
    <t xml:space="preserve">    测绘事务</t>
  </si>
  <si>
    <t xml:space="preserve">      基础测绘</t>
  </si>
  <si>
    <t xml:space="preserve">      航空摄影</t>
  </si>
  <si>
    <t xml:space="preserve">      测绘工程建设</t>
  </si>
  <si>
    <t xml:space="preserve">      其他测绘事务支出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</si>
  <si>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</si>
  <si>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</si>
  <si>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</si>
  <si>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</si>
  <si>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</si>
  <si>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</si>
  <si>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</si>
  <si>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</si>
  <si>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</si>
  <si>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</si>
  <si>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</si>
  <si>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</si>
  <si>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</si>
  <si>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</si>
  <si>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</si>
  <si>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</si>
  <si>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</si>
  <si>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</si>
  <si>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</si>
  <si>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</si>
  <si>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</si>
  <si>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</si>
  <si>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其他国土海洋气象等支出</t>
  </si>
  <si>
    <t xml:space="preserve">      其他国土海洋气象等支出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</si>
  <si>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</si>
  <si>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</si>
  <si>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</si>
  <si>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</si>
  <si>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</si>
  <si>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</si>
  <si>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</si>
  <si>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</si>
  <si>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</si>
  <si>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</si>
  <si>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</si>
  <si>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</si>
  <si>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</si>
  <si>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</si>
  <si>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</si>
  <si>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</si>
  <si>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</si>
  <si>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</si>
  <si>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</si>
  <si>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</si>
  <si>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</si>
  <si>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</si>
  <si>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</si>
  <si>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</si>
  <si>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</si>
  <si>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</si>
  <si>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</si>
  <si>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</si>
  <si>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</si>
  <si>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</si>
  <si>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</si>
  <si>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</si>
  <si>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</si>
  <si>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</si>
  <si>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</si>
  <si>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</si>
  <si>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</si>
  <si>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石油储备支出</t>
  </si>
  <si>
    <t xml:space="preserve">      天然铀能源储备</t>
  </si>
  <si>
    <t xml:space="preserve">      煤炭储备</t>
  </si>
  <si>
    <t xml:space="preserve">      其他能源储备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</si>
  <si>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</si>
  <si>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</si>
  <si>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</si>
  <si>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</si>
  <si>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</si>
  <si>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</si>
  <si>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其他支出(类)</t>
  </si>
  <si>
    <t xml:space="preserve">    其他支出(款)</t>
  </si>
  <si>
    <t xml:space="preserve">      其他支出(项)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</si>
  <si>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</si>
  <si>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</si>
  <si>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</si>
  <si>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</si>
  <si>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</si>
  <si>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</si>
  <si>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</si>
  <si>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</si>
  <si>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</si>
  <si>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</si>
  <si>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</si>
  <si>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</si>
  <si>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单位：万元</t>
    <phoneticPr fontId="2" type="noConversion"/>
  </si>
  <si>
    <t>预算科目</t>
    <phoneticPr fontId="2" type="noConversion"/>
  </si>
  <si>
    <t>增减额</t>
  </si>
  <si>
    <t>一、税收收入</t>
  </si>
  <si>
    <t>二、非税收入</t>
  </si>
  <si>
    <t>收入总计</t>
  </si>
  <si>
    <t>支出总计</t>
  </si>
  <si>
    <t>预  算  科  目</t>
    <phoneticPr fontId="2" type="noConversion"/>
  </si>
  <si>
    <r>
      <t>单位</t>
    </r>
    <r>
      <rPr>
        <sz val="11"/>
        <rFont val="Times New Roman"/>
        <family val="1"/>
      </rPr>
      <t>:</t>
    </r>
    <r>
      <rPr>
        <sz val="11"/>
        <rFont val="宋体"/>
        <family val="3"/>
        <charset val="134"/>
      </rPr>
      <t>万元</t>
    </r>
    <phoneticPr fontId="2" type="noConversion"/>
  </si>
  <si>
    <t>政府性基金支出合计</t>
  </si>
  <si>
    <t>单位：万元</t>
    <phoneticPr fontId="2" type="noConversion"/>
  </si>
  <si>
    <t>预算科目</t>
    <phoneticPr fontId="2" type="noConversion"/>
  </si>
  <si>
    <t>数 额</t>
    <phoneticPr fontId="2" type="noConversion"/>
  </si>
  <si>
    <t xml:space="preserve">    专项收入</t>
  </si>
  <si>
    <t>　　1.返还性收入</t>
  </si>
  <si>
    <t>　　1.体制上解支出</t>
  </si>
  <si>
    <t>　　2.一般性转移支付收入</t>
  </si>
  <si>
    <t>　　2.专项上解支出</t>
  </si>
  <si>
    <t xml:space="preserve">    3.专项转移支付收入</t>
  </si>
  <si>
    <t>政府性基金收入合计</t>
  </si>
  <si>
    <t xml:space="preserve">      彩票公益金收入</t>
    <phoneticPr fontId="2" type="noConversion"/>
  </si>
  <si>
    <t>2014年原始数据</t>
  </si>
  <si>
    <t>粮油物资储备支出</t>
    <phoneticPr fontId="2" type="noConversion"/>
  </si>
  <si>
    <t>2020年预算数</t>
    <phoneticPr fontId="2" type="noConversion"/>
  </si>
  <si>
    <t xml:space="preserve">    其他税收收入</t>
    <phoneticPr fontId="2" type="noConversion"/>
  </si>
  <si>
    <t xml:space="preserve">  粮油物资储备支出</t>
    <phoneticPr fontId="2" type="noConversion"/>
  </si>
  <si>
    <t xml:space="preserve">    医疗保障管理事务</t>
    <phoneticPr fontId="2" type="noConversion"/>
  </si>
  <si>
    <t xml:space="preserve">      行政运行</t>
    <phoneticPr fontId="2" type="noConversion"/>
  </si>
  <si>
    <t xml:space="preserve">      一般行政管理事务</t>
    <phoneticPr fontId="2" type="noConversion"/>
  </si>
  <si>
    <t xml:space="preserve">      其他医疗保障管理事务支出</t>
    <phoneticPr fontId="2" type="noConversion"/>
  </si>
  <si>
    <t xml:space="preserve">      农业组织化与产业化经营</t>
    <phoneticPr fontId="2" type="noConversion"/>
  </si>
  <si>
    <t xml:space="preserve">      乡村产业与合作经济</t>
    <phoneticPr fontId="2" type="noConversion"/>
  </si>
  <si>
    <t xml:space="preserve">    粮油事务</t>
    <phoneticPr fontId="2" type="noConversion"/>
  </si>
  <si>
    <t xml:space="preserve">      其他粮油事务支出</t>
    <phoneticPr fontId="2" type="noConversion"/>
  </si>
  <si>
    <t xml:space="preserve">  自然资源海洋气象等支出</t>
    <phoneticPr fontId="2" type="noConversion"/>
  </si>
  <si>
    <t xml:space="preserve">    自然资源事务</t>
    <phoneticPr fontId="2" type="noConversion"/>
  </si>
  <si>
    <t xml:space="preserve">      自然资源规划及管理</t>
    <phoneticPr fontId="2" type="noConversion"/>
  </si>
  <si>
    <t xml:space="preserve">      自然资源利用与保护</t>
    <phoneticPr fontId="2" type="noConversion"/>
  </si>
  <si>
    <t xml:space="preserve">      自然资源社会公益服务</t>
    <phoneticPr fontId="2" type="noConversion"/>
  </si>
  <si>
    <t xml:space="preserve">      自然资源行业业务管理</t>
    <phoneticPr fontId="2" type="noConversion"/>
  </si>
  <si>
    <t xml:space="preserve">      自然资源调查与确权登记</t>
    <phoneticPr fontId="2" type="noConversion"/>
  </si>
  <si>
    <t xml:space="preserve">      其他自然资源事务支出</t>
    <phoneticPr fontId="2" type="noConversion"/>
  </si>
  <si>
    <t xml:space="preserve">  灾害防治及应急管理支出</t>
    <phoneticPr fontId="2" type="noConversion"/>
  </si>
  <si>
    <t xml:space="preserve">    应急管理事务</t>
    <phoneticPr fontId="2" type="noConversion"/>
  </si>
  <si>
    <t xml:space="preserve">      其他应急管理支出</t>
    <phoneticPr fontId="2" type="noConversion"/>
  </si>
  <si>
    <t xml:space="preserve">    消防事务</t>
    <phoneticPr fontId="2" type="noConversion"/>
  </si>
  <si>
    <t xml:space="preserve">  预备费</t>
    <phoneticPr fontId="2" type="noConversion"/>
  </si>
  <si>
    <t>预算科目</t>
    <phoneticPr fontId="2" type="noConversion"/>
  </si>
  <si>
    <t>基本支出合计</t>
    <phoneticPr fontId="2" type="noConversion"/>
  </si>
  <si>
    <t>（一）工资福利支出</t>
    <phoneticPr fontId="2" type="noConversion"/>
  </si>
  <si>
    <t>住房公积金</t>
    <phoneticPr fontId="2" type="noConversion"/>
  </si>
  <si>
    <t>职业年金</t>
    <phoneticPr fontId="2" type="noConversion"/>
  </si>
  <si>
    <t>（二）商品和服务支出</t>
    <phoneticPr fontId="2" type="noConversion"/>
  </si>
  <si>
    <t>（三）对个人和家庭的补助</t>
    <phoneticPr fontId="2" type="noConversion"/>
  </si>
  <si>
    <t>水电费</t>
    <phoneticPr fontId="2" type="noConversion"/>
  </si>
  <si>
    <t>杂支费</t>
    <phoneticPr fontId="2" type="noConversion"/>
  </si>
  <si>
    <t>个人农业生产补贴</t>
    <phoneticPr fontId="2" type="noConversion"/>
  </si>
  <si>
    <t>张相镇</t>
    <phoneticPr fontId="2" type="noConversion"/>
  </si>
  <si>
    <t>向阳街</t>
    <phoneticPr fontId="2" type="noConversion"/>
  </si>
  <si>
    <t>1、均衡性转移支付</t>
    <phoneticPr fontId="2" type="noConversion"/>
  </si>
  <si>
    <t>4、企事业单位划转补助</t>
    <phoneticPr fontId="2" type="noConversion"/>
  </si>
  <si>
    <t>8、基本养老保险和低保等转移支付</t>
    <phoneticPr fontId="2" type="noConversion"/>
  </si>
  <si>
    <t>9、新型农村合作医疗等转移支付</t>
    <phoneticPr fontId="2" type="noConversion"/>
  </si>
  <si>
    <t>按科目和项目分类划分：</t>
    <phoneticPr fontId="2" type="noConversion"/>
  </si>
  <si>
    <t>1、一般公共服务</t>
    <phoneticPr fontId="2" type="noConversion"/>
  </si>
  <si>
    <t>6、科学技术</t>
    <phoneticPr fontId="2" type="noConversion"/>
  </si>
  <si>
    <t>12、农林水</t>
    <phoneticPr fontId="2" type="noConversion"/>
  </si>
  <si>
    <t>按地区划分：</t>
    <phoneticPr fontId="2" type="noConversion"/>
  </si>
  <si>
    <t>1、铁岭县</t>
    <phoneticPr fontId="2" type="noConversion"/>
  </si>
  <si>
    <t>2、开原市</t>
    <phoneticPr fontId="2" type="noConversion"/>
  </si>
  <si>
    <t>4、调兵山市</t>
    <phoneticPr fontId="2" type="noConversion"/>
  </si>
  <si>
    <t>7、开发区</t>
    <phoneticPr fontId="2" type="noConversion"/>
  </si>
  <si>
    <t xml:space="preserve">    五、债务付息支出</t>
    <phoneticPr fontId="2" type="noConversion"/>
  </si>
  <si>
    <t xml:space="preserve">    六、债务发行费支出</t>
    <phoneticPr fontId="2" type="noConversion"/>
  </si>
  <si>
    <t>三、文化旅游体育与传媒支出</t>
    <phoneticPr fontId="2" type="noConversion"/>
  </si>
  <si>
    <t xml:space="preserve">    国家电影事业发展专项资金安排的支出</t>
    <phoneticPr fontId="2" type="noConversion"/>
  </si>
  <si>
    <t xml:space="preserve">      其他国家电影事业发展专项资金支出</t>
    <phoneticPr fontId="2" type="noConversion"/>
  </si>
  <si>
    <t>社会保险基金收入合计</t>
    <phoneticPr fontId="2" type="noConversion"/>
  </si>
  <si>
    <t>企业基本养老保险基金收入</t>
    <phoneticPr fontId="2" type="noConversion"/>
  </si>
  <si>
    <t xml:space="preserve">    其中：基本养老保险费收入</t>
    <phoneticPr fontId="2" type="noConversion"/>
  </si>
  <si>
    <t xml:space="preserve">         基本养老保险基金财政补贴收入</t>
    <phoneticPr fontId="2" type="noConversion"/>
  </si>
  <si>
    <t>机关事业养老保险基金收入</t>
    <phoneticPr fontId="2" type="noConversion"/>
  </si>
  <si>
    <t xml:space="preserve">    其中：机关事业养老保险费收入</t>
    <phoneticPr fontId="2" type="noConversion"/>
  </si>
  <si>
    <t>失业保险基金收入</t>
    <phoneticPr fontId="2" type="noConversion"/>
  </si>
  <si>
    <t xml:space="preserve">    其中：失业保险费收入</t>
    <phoneticPr fontId="2" type="noConversion"/>
  </si>
  <si>
    <t xml:space="preserve">         失业保险基金财政补贴收入</t>
    <phoneticPr fontId="2" type="noConversion"/>
  </si>
  <si>
    <t>基本医疗保险基金收入（含生育保险）</t>
    <phoneticPr fontId="2" type="noConversion"/>
  </si>
  <si>
    <t xml:space="preserve">    其中：基本医疗保险费收入</t>
    <phoneticPr fontId="2" type="noConversion"/>
  </si>
  <si>
    <t xml:space="preserve">         基本医疗保险基金财政补贴收入</t>
    <phoneticPr fontId="2" type="noConversion"/>
  </si>
  <si>
    <t>工伤保险基金收入</t>
    <phoneticPr fontId="2" type="noConversion"/>
  </si>
  <si>
    <t xml:space="preserve">    其中：工伤保险费收入</t>
    <phoneticPr fontId="2" type="noConversion"/>
  </si>
  <si>
    <t xml:space="preserve">         工伤保险基金财政补贴收入</t>
    <phoneticPr fontId="2" type="noConversion"/>
  </si>
  <si>
    <r>
      <t>生育保险基金</t>
    </r>
    <r>
      <rPr>
        <sz val="11"/>
        <color indexed="8"/>
        <rFont val="宋体"/>
        <family val="3"/>
        <charset val="134"/>
      </rPr>
      <t>收入</t>
    </r>
    <phoneticPr fontId="2" type="noConversion"/>
  </si>
  <si>
    <t xml:space="preserve">    其中：生育保险费收入</t>
    <phoneticPr fontId="2" type="noConversion"/>
  </si>
  <si>
    <t>城乡居民基本医疗保险基金收入</t>
    <phoneticPr fontId="2" type="noConversion"/>
  </si>
  <si>
    <t>城乡居民基本养老保险基金收入</t>
    <phoneticPr fontId="2" type="noConversion"/>
  </si>
  <si>
    <t>全区2021年一般公共预算收入预算表</t>
    <phoneticPr fontId="2" type="noConversion"/>
  </si>
  <si>
    <t>2020年决算数</t>
    <phoneticPr fontId="2" type="noConversion"/>
  </si>
  <si>
    <t>2021年预算数</t>
    <phoneticPr fontId="2" type="noConversion"/>
  </si>
  <si>
    <t>2021年预算数比2020年决算数</t>
    <phoneticPr fontId="2" type="noConversion"/>
  </si>
  <si>
    <t xml:space="preserve">    其他收入</t>
    <phoneticPr fontId="2" type="noConversion"/>
  </si>
  <si>
    <t>全区2021年一般公共预算支出预算表</t>
    <phoneticPr fontId="2" type="noConversion"/>
  </si>
  <si>
    <t>2020年决算数</t>
    <phoneticPr fontId="2" type="noConversion"/>
  </si>
  <si>
    <t>全区2021年一般公共预算收支预算平衡表</t>
    <phoneticPr fontId="2" type="noConversion"/>
  </si>
  <si>
    <t>区本级2021年一般公共预算收入预算表</t>
    <phoneticPr fontId="2" type="noConversion"/>
  </si>
  <si>
    <t>区本级2021年基本支出按经济分类预算明细表</t>
    <phoneticPr fontId="2" type="noConversion"/>
  </si>
  <si>
    <t>2021年区本级对乡镇（街）转移性支出预算明细表</t>
    <phoneticPr fontId="2" type="noConversion"/>
  </si>
  <si>
    <t>全区2021年政府性基金预算收支预算表</t>
    <phoneticPr fontId="2" type="noConversion"/>
  </si>
  <si>
    <t>区本级2021年政府性基金预算收入预算表</t>
    <phoneticPr fontId="2" type="noConversion"/>
  </si>
  <si>
    <t>2021年预算比2020年决算数</t>
    <phoneticPr fontId="2" type="noConversion"/>
  </si>
  <si>
    <t>区本级2021年政府性基金预算支出预算表</t>
    <phoneticPr fontId="2" type="noConversion"/>
  </si>
  <si>
    <t xml:space="preserve">      土地开发支出</t>
    <phoneticPr fontId="2" type="noConversion"/>
  </si>
  <si>
    <t xml:space="preserve">    旅游发展基金支出</t>
    <phoneticPr fontId="2" type="noConversion"/>
  </si>
  <si>
    <t xml:space="preserve">      地方旅游开发项目补助</t>
    <phoneticPr fontId="2" type="noConversion"/>
  </si>
  <si>
    <t xml:space="preserve">    国有土地使用权出让收入对应专项债务收入安排的支出</t>
    <phoneticPr fontId="2" type="noConversion"/>
  </si>
  <si>
    <t xml:space="preserve">      棚户区改造支出</t>
    <phoneticPr fontId="2" type="noConversion"/>
  </si>
  <si>
    <t xml:space="preserve">    七、抗疫特别国债安排的支出</t>
    <phoneticPr fontId="2" type="noConversion"/>
  </si>
  <si>
    <t>区本级2021年政府性基金预算收支预算平衡表</t>
    <phoneticPr fontId="2" type="noConversion"/>
  </si>
  <si>
    <t>区本级2021年一般公共预算支出预算表</t>
    <phoneticPr fontId="2" type="noConversion"/>
  </si>
  <si>
    <t>单位：万元</t>
    <phoneticPr fontId="2" type="noConversion"/>
  </si>
  <si>
    <t>预算科目</t>
    <phoneticPr fontId="2" type="noConversion"/>
  </si>
  <si>
    <t>2020年预算数</t>
    <phoneticPr fontId="2" type="noConversion"/>
  </si>
  <si>
    <t>2021年预算数</t>
    <phoneticPr fontId="2" type="noConversion"/>
  </si>
  <si>
    <t>2021年预算数比2020年预算数</t>
    <phoneticPr fontId="2" type="noConversion"/>
  </si>
  <si>
    <t>中央提前告知</t>
    <phoneticPr fontId="2" type="noConversion"/>
  </si>
  <si>
    <t>追加财力</t>
    <phoneticPr fontId="2" type="noConversion"/>
  </si>
  <si>
    <t>增减额</t>
    <phoneticPr fontId="2" type="noConversion"/>
  </si>
  <si>
    <t>增减%</t>
    <phoneticPr fontId="2" type="noConversion"/>
  </si>
  <si>
    <t>预算</t>
    <phoneticPr fontId="2" type="noConversion"/>
  </si>
  <si>
    <t xml:space="preserve">      其他政府办公厅（室）及相关机构事务支出</t>
    <phoneticPr fontId="2" type="noConversion"/>
  </si>
  <si>
    <t xml:space="preserve">      事业运行</t>
    <phoneticPr fontId="2" type="noConversion"/>
  </si>
  <si>
    <t xml:space="preserve">      其他财政事务支出</t>
    <phoneticPr fontId="2" type="noConversion"/>
  </si>
  <si>
    <t xml:space="preserve">      其他党委办公厅（室）及相关机构事务支出</t>
    <phoneticPr fontId="2" type="noConversion"/>
  </si>
  <si>
    <t xml:space="preserve">      其他宣传事务支出</t>
    <phoneticPr fontId="2" type="noConversion"/>
  </si>
  <si>
    <t xml:space="preserve">    市场监督管理事务</t>
    <phoneticPr fontId="2" type="noConversion"/>
  </si>
  <si>
    <t xml:space="preserve">      其他市场监督管理事务支出</t>
    <phoneticPr fontId="2" type="noConversion"/>
  </si>
  <si>
    <t xml:space="preserve">      事业运行</t>
    <phoneticPr fontId="2" type="noConversion"/>
  </si>
  <si>
    <t xml:space="preserve">    武装警察部队</t>
    <phoneticPr fontId="2" type="noConversion"/>
  </si>
  <si>
    <t xml:space="preserve">      武装警察部队</t>
    <phoneticPr fontId="2" type="noConversion"/>
  </si>
  <si>
    <t xml:space="preserve">      其他教育费附加安排的支出</t>
    <phoneticPr fontId="2" type="noConversion"/>
  </si>
  <si>
    <t xml:space="preserve">  文化旅游体育与传媒支出</t>
    <phoneticPr fontId="2" type="noConversion"/>
  </si>
  <si>
    <t xml:space="preserve">    文化和旅游</t>
    <phoneticPr fontId="2" type="noConversion"/>
  </si>
  <si>
    <t xml:space="preserve">      其他文化和旅游支出</t>
    <phoneticPr fontId="2" type="noConversion"/>
  </si>
  <si>
    <t xml:space="preserve">      行政运行</t>
    <phoneticPr fontId="2" type="noConversion"/>
  </si>
  <si>
    <t xml:space="preserve">    退役军人管理事务</t>
    <phoneticPr fontId="2" type="noConversion"/>
  </si>
  <si>
    <t xml:space="preserve">      一般行政管理事务</t>
    <phoneticPr fontId="2" type="noConversion"/>
  </si>
  <si>
    <t xml:space="preserve">      其他退役军人事务管理支出</t>
    <phoneticPr fontId="2" type="noConversion"/>
  </si>
  <si>
    <t xml:space="preserve">  卫生健康支出</t>
    <phoneticPr fontId="2" type="noConversion"/>
  </si>
  <si>
    <t xml:space="preserve">    卫生健康管理事务</t>
    <phoneticPr fontId="2" type="noConversion"/>
  </si>
  <si>
    <t xml:space="preserve">      其他卫生健康管理事务支出</t>
    <phoneticPr fontId="2" type="noConversion"/>
  </si>
  <si>
    <t xml:space="preserve">      卫生监督机构</t>
    <phoneticPr fontId="2" type="noConversion"/>
  </si>
  <si>
    <t xml:space="preserve">       机关服务</t>
    <phoneticPr fontId="2" type="noConversion"/>
  </si>
  <si>
    <t xml:space="preserve">      水土保持</t>
    <phoneticPr fontId="2" type="noConversion"/>
  </si>
  <si>
    <t xml:space="preserve">      水利行业业务管理</t>
    <phoneticPr fontId="2" type="noConversion"/>
  </si>
  <si>
    <t xml:space="preserve">      对村级公益事业建设的补助</t>
    <phoneticPr fontId="2" type="noConversion"/>
  </si>
  <si>
    <t xml:space="preserve">      农村综合改革示范试点补助</t>
    <phoneticPr fontId="2" type="noConversion"/>
  </si>
  <si>
    <t xml:space="preserve">      创业担保贷款贴息</t>
    <phoneticPr fontId="2" type="noConversion"/>
  </si>
  <si>
    <t xml:space="preserve">    目标价格补贴</t>
    <phoneticPr fontId="2" type="noConversion"/>
  </si>
  <si>
    <t xml:space="preserve">    商业流通事务</t>
    <phoneticPr fontId="2" type="noConversion"/>
  </si>
  <si>
    <t xml:space="preserve">      其他商业流通事务支出</t>
    <phoneticPr fontId="2" type="noConversion"/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</si>
  <si>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</si>
  <si>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</si>
  <si>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</si>
  <si>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</si>
  <si>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</si>
  <si>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</si>
  <si>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</si>
  <si>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</si>
  <si>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</si>
  <si>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</si>
  <si>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</si>
  <si>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</si>
  <si>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    专项普查活动</t>
    <phoneticPr fontId="2" type="noConversion"/>
  </si>
  <si>
    <t xml:space="preserve">      农田建设</t>
    <phoneticPr fontId="2" type="noConversion"/>
  </si>
  <si>
    <t xml:space="preserve">      老旧小区改造</t>
    <phoneticPr fontId="2" type="noConversion"/>
  </si>
  <si>
    <t>区本级2021年一般公共预算收支预算平衡表</t>
    <phoneticPr fontId="2" type="noConversion"/>
  </si>
  <si>
    <t>全区2021年社会保险基金预算收入预算表</t>
    <phoneticPr fontId="2" type="noConversion"/>
  </si>
  <si>
    <t>2021年预算数比2020年预算数</t>
    <phoneticPr fontId="2" type="noConversion"/>
  </si>
  <si>
    <t>全区2021年社会保险基金预算支出预算表</t>
    <phoneticPr fontId="2" type="noConversion"/>
  </si>
  <si>
    <t>社会保险基金支出合计</t>
    <phoneticPr fontId="2" type="noConversion"/>
  </si>
  <si>
    <t>企业养老保险基金支出</t>
    <phoneticPr fontId="2" type="noConversion"/>
  </si>
  <si>
    <t>机关事业养老保险基金支出</t>
    <phoneticPr fontId="2" type="noConversion"/>
  </si>
  <si>
    <t>失业保险基金支出</t>
    <phoneticPr fontId="2" type="noConversion"/>
  </si>
  <si>
    <t>基本医疗保险基金支出（含生育保险）</t>
    <phoneticPr fontId="2" type="noConversion"/>
  </si>
  <si>
    <t>工伤保险基金支出</t>
    <phoneticPr fontId="2" type="noConversion"/>
  </si>
  <si>
    <t>生育保险基金支出</t>
    <phoneticPr fontId="2" type="noConversion"/>
  </si>
  <si>
    <t>城乡居民基本医疗保险基金支出</t>
    <phoneticPr fontId="2" type="noConversion"/>
  </si>
  <si>
    <t>城乡居民基本养老保险基金支出</t>
    <phoneticPr fontId="2" type="noConversion"/>
  </si>
  <si>
    <t xml:space="preserve"> </t>
    <phoneticPr fontId="2" type="noConversion"/>
  </si>
  <si>
    <t>区本级2021年社会保险基金预算收入预算表</t>
    <phoneticPr fontId="2" type="noConversion"/>
  </si>
  <si>
    <t>社会保险基金收入合计</t>
    <phoneticPr fontId="2" type="noConversion"/>
  </si>
  <si>
    <t>企业基本养老保险基金收入</t>
    <phoneticPr fontId="2" type="noConversion"/>
  </si>
  <si>
    <t xml:space="preserve">    其中：基本养老保险费收入</t>
    <phoneticPr fontId="2" type="noConversion"/>
  </si>
  <si>
    <t xml:space="preserve">         基本养老保险基金财政补贴收入</t>
    <phoneticPr fontId="2" type="noConversion"/>
  </si>
  <si>
    <t>机关事业养老保险基金收入</t>
    <phoneticPr fontId="2" type="noConversion"/>
  </si>
  <si>
    <t xml:space="preserve">    其中：机关事业养老保险费收入</t>
    <phoneticPr fontId="2" type="noConversion"/>
  </si>
  <si>
    <t>失业保险基金收入</t>
    <phoneticPr fontId="2" type="noConversion"/>
  </si>
  <si>
    <t xml:space="preserve">    其中：失业保险费收入</t>
    <phoneticPr fontId="2" type="noConversion"/>
  </si>
  <si>
    <t xml:space="preserve">         失业保险基金财政补贴收入</t>
    <phoneticPr fontId="2" type="noConversion"/>
  </si>
  <si>
    <t>基本医疗保险基金收入（含生育保险）</t>
    <phoneticPr fontId="2" type="noConversion"/>
  </si>
  <si>
    <t xml:space="preserve">    其中：基本医疗保险费收入</t>
    <phoneticPr fontId="2" type="noConversion"/>
  </si>
  <si>
    <t xml:space="preserve">         基本医疗保险基金财政补贴收入</t>
    <phoneticPr fontId="2" type="noConversion"/>
  </si>
  <si>
    <t>工伤保险基金收入</t>
    <phoneticPr fontId="2" type="noConversion"/>
  </si>
  <si>
    <t xml:space="preserve">    其中：工伤保险费收入</t>
    <phoneticPr fontId="2" type="noConversion"/>
  </si>
  <si>
    <t xml:space="preserve">         工伤保险基金财政补贴收入</t>
    <phoneticPr fontId="2" type="noConversion"/>
  </si>
  <si>
    <r>
      <t>生育保险基金</t>
    </r>
    <r>
      <rPr>
        <sz val="11"/>
        <color indexed="8"/>
        <rFont val="宋体"/>
        <family val="3"/>
        <charset val="134"/>
      </rPr>
      <t>收入</t>
    </r>
    <phoneticPr fontId="2" type="noConversion"/>
  </si>
  <si>
    <t xml:space="preserve">    其中：生育保险费收入</t>
    <phoneticPr fontId="2" type="noConversion"/>
  </si>
  <si>
    <t>城乡居民基本医疗保险基金收入</t>
    <phoneticPr fontId="2" type="noConversion"/>
  </si>
  <si>
    <t>城乡居民基本养老保险基金收入</t>
    <phoneticPr fontId="2" type="noConversion"/>
  </si>
  <si>
    <t xml:space="preserve">区本级2021年社会保险基金预算支出预算表 </t>
    <phoneticPr fontId="2" type="noConversion"/>
  </si>
  <si>
    <t>企业基本养老保险基金支出</t>
    <phoneticPr fontId="2" type="noConversion"/>
  </si>
  <si>
    <t>　　基本养老金</t>
    <phoneticPr fontId="2" type="noConversion"/>
  </si>
  <si>
    <t xml:space="preserve">    其他基本养老保险基金支出</t>
    <phoneticPr fontId="2" type="noConversion"/>
  </si>
  <si>
    <t>　　失业保险金</t>
    <phoneticPr fontId="2" type="noConversion"/>
  </si>
  <si>
    <t xml:space="preserve">    其他失业保险基金支出</t>
    <phoneticPr fontId="2" type="noConversion"/>
  </si>
  <si>
    <t>　　基本医疗保险统筹基金</t>
    <phoneticPr fontId="2" type="noConversion"/>
  </si>
  <si>
    <t xml:space="preserve">    其他基本医疗保险基金支出</t>
    <phoneticPr fontId="2" type="noConversion"/>
  </si>
  <si>
    <t>　　工伤保险待遇</t>
    <phoneticPr fontId="2" type="noConversion"/>
  </si>
  <si>
    <t xml:space="preserve">    其他工伤保险基金支出</t>
    <phoneticPr fontId="2" type="noConversion"/>
  </si>
  <si>
    <r>
      <t>生育保险基金</t>
    </r>
    <r>
      <rPr>
        <sz val="11"/>
        <color indexed="8"/>
        <rFont val="宋体"/>
        <family val="3"/>
        <charset val="134"/>
      </rPr>
      <t>支出</t>
    </r>
    <phoneticPr fontId="2" type="noConversion"/>
  </si>
  <si>
    <t>　　生育保险金</t>
    <phoneticPr fontId="2" type="noConversion"/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</si>
</sst>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  <numFmt numFmtId="178" formatCode="_ * #,##0_ ;_ * \-#,##0_ ;_ * &quot;-&quot;??_ ;_ @_ "/>
    <numFmt numFmtId="179" formatCode="#,##0.0_ "/>
    <numFmt numFmtId="180" formatCode="0.0_);[Red]\(0.0\)"/>
    <numFmt numFmtId="181" formatCode="0_ "/>
    <numFmt numFmtId="182" formatCode="#,##0_);[Red]\(#,##0\)"/>
    <numFmt numFmtId="183" formatCode="0.0%"/>
    <numFmt numFmtId="184" formatCode="#,##0.00_ "/>
    <numFmt numFmtId="185" formatCode="0_ ;[Red]\-0\ "/>
    <numFmt numFmtId="186" formatCode="0_);[Red]\(0\)"/>
  </numFmts>
  <fonts count="4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b/>
      <sz val="11"/>
      <name val="宋体"/>
      <family val="3"/>
      <charset val="134"/>
    </font>
    <font>
      <sz val="11"/>
      <name val="黑体"/>
      <family val="3"/>
      <charset val="134"/>
    </font>
    <font>
      <sz val="11"/>
      <name val="Times New Roman"/>
      <family val="1"/>
    </font>
    <font>
      <sz val="10"/>
      <name val="Geneva"/>
      <family val="2"/>
    </font>
    <font>
      <sz val="11"/>
      <name val="方正报宋简体"/>
      <charset val="134"/>
    </font>
    <font>
      <sz val="11"/>
      <name val="Geneva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方正报宋简体"/>
      <charset val="134"/>
    </font>
    <font>
      <b/>
      <sz val="12"/>
      <name val="黑体"/>
      <family val="3"/>
      <charset val="134"/>
    </font>
    <font>
      <sz val="11"/>
      <name val="方正书宋简体"/>
      <charset val="134"/>
    </font>
    <font>
      <sz val="12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37" fontId="7" fillId="0" borderId="0"/>
    <xf numFmtId="0" fontId="8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16" borderId="5" applyNumberFormat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0" borderId="0"/>
    <xf numFmtId="41" fontId="5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8" applyNumberFormat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5" fillId="23" borderId="9" applyNumberFormat="0" applyFont="0" applyAlignment="0" applyProtection="0">
      <alignment vertical="center"/>
    </xf>
  </cellStyleXfs>
  <cellXfs count="202">
    <xf numFmtId="0" fontId="0" fillId="0" borderId="0" xfId="0"/>
    <xf numFmtId="0" fontId="0" fillId="0" borderId="0" xfId="0" applyFill="1"/>
    <xf numFmtId="178" fontId="3" fillId="0" borderId="0" xfId="46" applyNumberFormat="1" applyFont="1" applyAlignment="1">
      <alignment vertical="center"/>
    </xf>
    <xf numFmtId="14" fontId="10" fillId="0" borderId="0" xfId="0" applyNumberFormat="1" applyFont="1" applyFill="1" applyAlignment="1">
      <alignment horizontal="left"/>
    </xf>
    <xf numFmtId="3" fontId="6" fillId="0" borderId="10" xfId="0" applyNumberFormat="1" applyFont="1" applyFill="1" applyBorder="1" applyAlignment="1" applyProtection="1">
      <alignment vertical="center"/>
    </xf>
    <xf numFmtId="0" fontId="15" fillId="0" borderId="0" xfId="0" applyFont="1"/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15" fillId="0" borderId="0" xfId="0" applyFont="1" applyFill="1"/>
    <xf numFmtId="49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/>
    <xf numFmtId="0" fontId="0" fillId="0" borderId="0" xfId="0" applyFill="1" applyAlignment="1">
      <alignment vertical="center"/>
    </xf>
    <xf numFmtId="179" fontId="6" fillId="0" borderId="10" xfId="33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wrapText="1" indent="2"/>
    </xf>
    <xf numFmtId="176" fontId="6" fillId="0" borderId="10" xfId="46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176" fontId="6" fillId="0" borderId="10" xfId="33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3" fillId="0" borderId="0" xfId="0" applyFont="1" applyFill="1"/>
    <xf numFmtId="178" fontId="3" fillId="0" borderId="0" xfId="46" applyNumberFormat="1" applyFont="1" applyFill="1" applyAlignment="1">
      <alignment vertical="center"/>
    </xf>
    <xf numFmtId="178" fontId="5" fillId="0" borderId="0" xfId="46" applyNumberFormat="1" applyFont="1" applyFill="1" applyAlignment="1">
      <alignment horizontal="left" vertical="center"/>
    </xf>
    <xf numFmtId="178" fontId="5" fillId="0" borderId="0" xfId="46" applyNumberFormat="1" applyFont="1" applyFill="1" applyAlignment="1">
      <alignment horizontal="centerContinuous" vertical="center"/>
    </xf>
    <xf numFmtId="178" fontId="5" fillId="0" borderId="0" xfId="46" applyNumberFormat="1" applyFont="1" applyFill="1" applyAlignment="1">
      <alignment vertical="center"/>
    </xf>
    <xf numFmtId="178" fontId="6" fillId="0" borderId="10" xfId="46" applyNumberFormat="1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0" xfId="29" applyFont="1" applyFill="1">
      <alignment vertical="center"/>
    </xf>
    <xf numFmtId="178" fontId="5" fillId="0" borderId="0" xfId="46" applyNumberFormat="1" applyFont="1" applyFill="1" applyAlignment="1">
      <alignment horizontal="center" vertical="center"/>
    </xf>
    <xf numFmtId="0" fontId="5" fillId="0" borderId="0" xfId="0" applyFont="1" applyFill="1"/>
    <xf numFmtId="178" fontId="3" fillId="0" borderId="0" xfId="46" applyNumberFormat="1" applyFont="1" applyFill="1"/>
    <xf numFmtId="0" fontId="18" fillId="0" borderId="0" xfId="0" applyFont="1" applyFill="1" applyAlignment="1">
      <alignment horizontal="center" vertical="center"/>
    </xf>
    <xf numFmtId="176" fontId="6" fillId="0" borderId="10" xfId="46" applyNumberFormat="1" applyFont="1" applyBorder="1" applyAlignment="1">
      <alignment horizontal="right" vertical="center"/>
    </xf>
    <xf numFmtId="178" fontId="6" fillId="0" borderId="10" xfId="46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0" xfId="31" applyFont="1" applyBorder="1" applyAlignment="1">
      <alignment horizontal="left" vertical="center"/>
    </xf>
    <xf numFmtId="176" fontId="6" fillId="0" borderId="10" xfId="31" applyNumberFormat="1" applyFont="1" applyBorder="1" applyAlignment="1">
      <alignment vertical="center"/>
    </xf>
    <xf numFmtId="178" fontId="5" fillId="0" borderId="0" xfId="46" applyNumberFormat="1" applyFont="1" applyAlignment="1">
      <alignment horizontal="center" vertical="center"/>
    </xf>
    <xf numFmtId="176" fontId="6" fillId="0" borderId="10" xfId="33" applyNumberFormat="1" applyFont="1" applyBorder="1" applyAlignment="1">
      <alignment vertical="center"/>
    </xf>
    <xf numFmtId="178" fontId="6" fillId="0" borderId="10" xfId="46" applyNumberFormat="1" applyFont="1" applyBorder="1" applyAlignment="1">
      <alignment vertical="center" wrapText="1"/>
    </xf>
    <xf numFmtId="176" fontId="16" fillId="0" borderId="10" xfId="0" applyNumberFormat="1" applyFont="1" applyBorder="1" applyAlignment="1">
      <alignment vertical="center"/>
    </xf>
    <xf numFmtId="176" fontId="16" fillId="0" borderId="10" xfId="0" applyNumberFormat="1" applyFont="1" applyBorder="1" applyAlignment="1">
      <alignment horizontal="right" vertical="center"/>
    </xf>
    <xf numFmtId="178" fontId="6" fillId="0" borderId="0" xfId="46" applyNumberFormat="1" applyFont="1" applyAlignment="1">
      <alignment vertical="center"/>
    </xf>
    <xf numFmtId="178" fontId="13" fillId="0" borderId="10" xfId="46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 indent="1"/>
    </xf>
    <xf numFmtId="0" fontId="6" fillId="0" borderId="0" xfId="31" applyFont="1" applyAlignment="1">
      <alignment horizontal="center" vertical="center"/>
    </xf>
    <xf numFmtId="185" fontId="3" fillId="0" borderId="0" xfId="33" applyNumberFormat="1" applyFont="1" applyFill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 indent="2"/>
    </xf>
    <xf numFmtId="178" fontId="6" fillId="0" borderId="10" xfId="46" applyNumberFormat="1" applyFont="1" applyBorder="1" applyAlignment="1">
      <alignment horizontal="left" vertical="center" wrapText="1"/>
    </xf>
    <xf numFmtId="178" fontId="3" fillId="0" borderId="0" xfId="46" applyNumberFormat="1" applyFont="1" applyAlignment="1">
      <alignment vertical="center" wrapText="1"/>
    </xf>
    <xf numFmtId="0" fontId="6" fillId="0" borderId="0" xfId="32" applyFont="1">
      <alignment vertical="center"/>
    </xf>
    <xf numFmtId="0" fontId="19" fillId="0" borderId="10" xfId="32" applyFont="1" applyBorder="1" applyAlignment="1">
      <alignment horizontal="justify" vertical="center" wrapText="1"/>
    </xf>
    <xf numFmtId="176" fontId="6" fillId="0" borderId="10" xfId="32" applyNumberFormat="1" applyFont="1" applyBorder="1" applyAlignment="1">
      <alignment horizontal="right" vertical="center"/>
    </xf>
    <xf numFmtId="0" fontId="19" fillId="0" borderId="10" xfId="32" applyFont="1" applyBorder="1" applyAlignment="1">
      <alignment horizontal="left" vertical="center" wrapText="1" indent="1"/>
    </xf>
    <xf numFmtId="176" fontId="13" fillId="0" borderId="0" xfId="0" applyNumberFormat="1" applyFont="1" applyFill="1"/>
    <xf numFmtId="178" fontId="3" fillId="0" borderId="0" xfId="46" applyNumberFormat="1" applyFont="1" applyFill="1" applyAlignment="1">
      <alignment horizontal="center" vertical="center"/>
    </xf>
    <xf numFmtId="178" fontId="5" fillId="0" borderId="0" xfId="46" applyNumberFormat="1" applyFont="1" applyFill="1" applyAlignment="1">
      <alignment horizontal="left"/>
    </xf>
    <xf numFmtId="178" fontId="5" fillId="0" borderId="0" xfId="46" applyNumberFormat="1" applyFont="1" applyFill="1"/>
    <xf numFmtId="178" fontId="13" fillId="0" borderId="0" xfId="46" applyNumberFormat="1" applyFont="1" applyFill="1" applyAlignment="1">
      <alignment horizontal="center" vertical="center"/>
    </xf>
    <xf numFmtId="178" fontId="13" fillId="0" borderId="0" xfId="46" applyNumberFormat="1" applyFont="1" applyFill="1" applyAlignment="1">
      <alignment vertical="center"/>
    </xf>
    <xf numFmtId="178" fontId="6" fillId="0" borderId="11" xfId="46" applyNumberFormat="1" applyFont="1" applyBorder="1" applyAlignment="1">
      <alignment vertical="center"/>
    </xf>
    <xf numFmtId="178" fontId="6" fillId="0" borderId="0" xfId="46" applyNumberFormat="1" applyFont="1" applyFill="1" applyAlignment="1">
      <alignment horizontal="center" vertical="center"/>
    </xf>
    <xf numFmtId="178" fontId="6" fillId="0" borderId="0" xfId="46" applyNumberFormat="1" applyFont="1" applyFill="1" applyAlignment="1">
      <alignment vertical="center"/>
    </xf>
    <xf numFmtId="178" fontId="6" fillId="0" borderId="0" xfId="46" applyNumberFormat="1" applyFont="1" applyFill="1"/>
    <xf numFmtId="178" fontId="6" fillId="0" borderId="10" xfId="46" applyNumberFormat="1" applyFont="1" applyFill="1" applyBorder="1" applyAlignment="1">
      <alignment horizontal="left" vertical="center" indent="2"/>
    </xf>
    <xf numFmtId="0" fontId="5" fillId="0" borderId="0" xfId="0" applyFont="1" applyFill="1" applyAlignment="1">
      <alignment horizontal="center" vertical="center"/>
    </xf>
    <xf numFmtId="178" fontId="3" fillId="0" borderId="0" xfId="46" applyNumberFormat="1" applyFont="1"/>
    <xf numFmtId="178" fontId="3" fillId="0" borderId="0" xfId="46" applyNumberFormat="1" applyFont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76" fontId="6" fillId="0" borderId="10" xfId="21" applyNumberFormat="1" applyFont="1" applyFill="1" applyBorder="1" applyAlignment="1" applyProtection="1">
      <alignment horizontal="right" vertical="center"/>
      <protection locked="0"/>
    </xf>
    <xf numFmtId="179" fontId="6" fillId="0" borderId="10" xfId="21" applyNumberFormat="1" applyFont="1" applyFill="1" applyBorder="1" applyAlignment="1" applyProtection="1">
      <alignment horizontal="right" vertical="center"/>
      <protection locked="0"/>
    </xf>
    <xf numFmtId="0" fontId="15" fillId="0" borderId="0" xfId="31"/>
    <xf numFmtId="49" fontId="6" fillId="0" borderId="10" xfId="21" applyNumberFormat="1" applyFont="1" applyFill="1" applyBorder="1" applyAlignment="1" applyProtection="1">
      <alignment horizontal="left" vertical="center" indent="1"/>
    </xf>
    <xf numFmtId="0" fontId="15" fillId="0" borderId="0" xfId="31" applyFill="1"/>
    <xf numFmtId="0" fontId="17" fillId="0" borderId="0" xfId="0" applyFont="1"/>
    <xf numFmtId="178" fontId="6" fillId="0" borderId="10" xfId="46" applyNumberFormat="1" applyFont="1" applyBorder="1" applyAlignment="1">
      <alignment horizontal="left" vertical="center"/>
    </xf>
    <xf numFmtId="176" fontId="6" fillId="24" borderId="10" xfId="33" applyNumberFormat="1" applyFont="1" applyFill="1" applyBorder="1" applyAlignment="1">
      <alignment vertical="center"/>
    </xf>
    <xf numFmtId="178" fontId="36" fillId="0" borderId="10" xfId="46" applyNumberFormat="1" applyFont="1" applyBorder="1" applyAlignment="1">
      <alignment vertical="center"/>
    </xf>
    <xf numFmtId="178" fontId="6" fillId="0" borderId="10" xfId="46" applyNumberFormat="1" applyFont="1" applyBorder="1" applyAlignment="1">
      <alignment horizontal="center" vertical="center"/>
    </xf>
    <xf numFmtId="178" fontId="36" fillId="0" borderId="0" xfId="46" applyNumberFormat="1" applyFont="1" applyFill="1" applyAlignment="1">
      <alignment vertical="center"/>
    </xf>
    <xf numFmtId="0" fontId="37" fillId="0" borderId="0" xfId="31" applyFont="1" applyAlignment="1">
      <alignment horizontal="center" vertical="center"/>
    </xf>
    <xf numFmtId="0" fontId="37" fillId="0" borderId="0" xfId="31" applyFont="1"/>
    <xf numFmtId="0" fontId="15" fillId="0" borderId="0" xfId="31" applyFill="1" applyAlignment="1">
      <alignment horizontal="center"/>
    </xf>
    <xf numFmtId="178" fontId="14" fillId="0" borderId="0" xfId="46" applyNumberFormat="1" applyFont="1" applyAlignment="1">
      <alignment horizontal="right"/>
    </xf>
    <xf numFmtId="186" fontId="6" fillId="0" borderId="10" xfId="46" applyNumberFormat="1" applyFont="1" applyBorder="1" applyAlignment="1">
      <alignment horizontal="right" vertical="center"/>
    </xf>
    <xf numFmtId="178" fontId="6" fillId="0" borderId="10" xfId="46" applyNumberFormat="1" applyFont="1" applyBorder="1" applyAlignment="1">
      <alignment horizontal="left" vertical="center" indent="1"/>
    </xf>
    <xf numFmtId="178" fontId="38" fillId="24" borderId="10" xfId="46" applyNumberFormat="1" applyFont="1" applyFill="1" applyBorder="1" applyAlignment="1">
      <alignment horizontal="left" vertical="center" indent="2"/>
    </xf>
    <xf numFmtId="186" fontId="6" fillId="0" borderId="12" xfId="46" applyNumberFormat="1" applyFont="1" applyBorder="1" applyAlignment="1">
      <alignment horizontal="right" vertical="center"/>
    </xf>
    <xf numFmtId="186" fontId="6" fillId="24" borderId="10" xfId="33" applyNumberFormat="1" applyFont="1" applyFill="1" applyBorder="1" applyAlignment="1">
      <alignment horizontal="right" vertical="center"/>
    </xf>
    <xf numFmtId="186" fontId="6" fillId="0" borderId="10" xfId="33" applyNumberFormat="1" applyFont="1" applyBorder="1" applyAlignment="1">
      <alignment horizontal="right" vertical="center"/>
    </xf>
    <xf numFmtId="186" fontId="16" fillId="0" borderId="10" xfId="0" applyNumberFormat="1" applyFont="1" applyBorder="1" applyAlignment="1">
      <alignment horizontal="right" vertical="center"/>
    </xf>
    <xf numFmtId="178" fontId="6" fillId="0" borderId="10" xfId="46" applyNumberFormat="1" applyFont="1" applyFill="1" applyBorder="1" applyAlignment="1">
      <alignment horizontal="left" vertical="center" indent="1"/>
    </xf>
    <xf numFmtId="186" fontId="6" fillId="0" borderId="10" xfId="46" applyNumberFormat="1" applyFont="1" applyFill="1" applyBorder="1" applyAlignment="1">
      <alignment horizontal="right" vertical="center"/>
    </xf>
    <xf numFmtId="178" fontId="12" fillId="0" borderId="10" xfId="46" applyNumberFormat="1" applyFont="1" applyFill="1" applyBorder="1" applyAlignment="1">
      <alignment horizontal="left" vertical="center" indent="1"/>
    </xf>
    <xf numFmtId="178" fontId="38" fillId="0" borderId="10" xfId="46" applyNumberFormat="1" applyFont="1" applyFill="1" applyBorder="1" applyAlignment="1">
      <alignment horizontal="left" vertical="center" indent="2"/>
    </xf>
    <xf numFmtId="178" fontId="6" fillId="0" borderId="13" xfId="46" applyNumberFormat="1" applyFont="1" applyFill="1" applyBorder="1" applyAlignment="1">
      <alignment horizontal="right" vertical="center"/>
    </xf>
    <xf numFmtId="0" fontId="15" fillId="0" borderId="10" xfId="31" applyFill="1" applyBorder="1"/>
    <xf numFmtId="176" fontId="15" fillId="0" borderId="0" xfId="0" applyNumberFormat="1" applyFont="1"/>
    <xf numFmtId="176" fontId="15" fillId="0" borderId="0" xfId="0" applyNumberFormat="1" applyFont="1" applyFill="1"/>
    <xf numFmtId="185" fontId="3" fillId="0" borderId="0" xfId="33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/>
    <xf numFmtId="0" fontId="6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10" xfId="0" applyFont="1" applyFill="1" applyBorder="1" applyAlignment="1">
      <alignment vertical="center"/>
    </xf>
    <xf numFmtId="0" fontId="4" fillId="0" borderId="0" xfId="31" applyFont="1" applyFill="1" applyAlignment="1">
      <alignment vertical="center"/>
    </xf>
    <xf numFmtId="0" fontId="15" fillId="0" borderId="0" xfId="31" applyFill="1" applyAlignment="1">
      <alignment vertical="center"/>
    </xf>
    <xf numFmtId="0" fontId="6" fillId="0" borderId="10" xfId="32" applyFont="1" applyBorder="1" applyAlignment="1">
      <alignment horizontal="left" vertical="center" wrapText="1" indent="1"/>
    </xf>
    <xf numFmtId="177" fontId="6" fillId="0" borderId="10" xfId="46" applyNumberFormat="1" applyFont="1" applyBorder="1" applyAlignment="1">
      <alignment horizontal="right" vertical="center"/>
    </xf>
    <xf numFmtId="49" fontId="6" fillId="0" borderId="10" xfId="21" applyNumberFormat="1" applyFont="1" applyFill="1" applyBorder="1" applyAlignment="1" applyProtection="1">
      <alignment horizontal="left" vertical="center"/>
    </xf>
    <xf numFmtId="0" fontId="6" fillId="0" borderId="10" xfId="31" applyFont="1" applyBorder="1" applyAlignment="1">
      <alignment vertical="center"/>
    </xf>
    <xf numFmtId="179" fontId="6" fillId="0" borderId="10" xfId="31" applyNumberFormat="1" applyFont="1" applyBorder="1" applyAlignment="1">
      <alignment vertical="center"/>
    </xf>
    <xf numFmtId="0" fontId="12" fillId="24" borderId="10" xfId="31" applyFont="1" applyFill="1" applyBorder="1" applyAlignment="1">
      <alignment horizontal="left" vertical="center"/>
    </xf>
    <xf numFmtId="49" fontId="6" fillId="0" borderId="10" xfId="31" applyNumberFormat="1" applyFont="1" applyFill="1" applyBorder="1" applyAlignment="1">
      <alignment horizontal="left" vertical="center"/>
    </xf>
    <xf numFmtId="186" fontId="0" fillId="0" borderId="0" xfId="0" applyNumberFormat="1"/>
    <xf numFmtId="0" fontId="6" fillId="0" borderId="0" xfId="0" applyFont="1" applyFill="1" applyAlignment="1">
      <alignment horizontal="right" vertical="center"/>
    </xf>
    <xf numFmtId="49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182" fontId="12" fillId="0" borderId="10" xfId="46" applyNumberFormat="1" applyFont="1" applyBorder="1" applyAlignment="1">
      <alignment vertical="center"/>
    </xf>
    <xf numFmtId="182" fontId="12" fillId="0" borderId="10" xfId="46" applyNumberFormat="1" applyFont="1" applyFill="1" applyBorder="1" applyAlignment="1">
      <alignment vertical="center"/>
    </xf>
    <xf numFmtId="182" fontId="6" fillId="0" borderId="10" xfId="46" applyNumberFormat="1" applyFont="1" applyFill="1" applyBorder="1" applyAlignment="1">
      <alignment vertical="center"/>
    </xf>
    <xf numFmtId="182" fontId="6" fillId="0" borderId="10" xfId="46" applyNumberFormat="1" applyFont="1" applyBorder="1" applyAlignment="1">
      <alignment vertical="center"/>
    </xf>
    <xf numFmtId="178" fontId="6" fillId="0" borderId="0" xfId="46" applyNumberFormat="1" applyFont="1" applyFill="1" applyAlignment="1">
      <alignment horizontal="right"/>
    </xf>
    <xf numFmtId="178" fontId="6" fillId="0" borderId="0" xfId="46" applyNumberFormat="1" applyFont="1" applyAlignment="1">
      <alignment horizontal="right"/>
    </xf>
    <xf numFmtId="183" fontId="6" fillId="0" borderId="0" xfId="32" applyNumberFormat="1" applyFont="1" applyAlignment="1">
      <alignment horizontal="right" vertical="center"/>
    </xf>
    <xf numFmtId="181" fontId="6" fillId="0" borderId="0" xfId="32" applyNumberFormat="1" applyFont="1">
      <alignment vertical="center"/>
    </xf>
    <xf numFmtId="177" fontId="6" fillId="0" borderId="10" xfId="32" applyNumberFormat="1" applyFont="1" applyBorder="1" applyAlignment="1">
      <alignment horizontal="right" vertical="center"/>
    </xf>
    <xf numFmtId="176" fontId="39" fillId="0" borderId="10" xfId="32" applyNumberFormat="1" applyFont="1" applyBorder="1" applyAlignment="1">
      <alignment horizontal="right" vertical="center"/>
    </xf>
    <xf numFmtId="176" fontId="6" fillId="0" borderId="10" xfId="32" applyNumberFormat="1" applyFont="1" applyFill="1" applyBorder="1" applyAlignment="1">
      <alignment horizontal="right" vertical="center"/>
    </xf>
    <xf numFmtId="176" fontId="6" fillId="0" borderId="10" xfId="33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vertical="center"/>
    </xf>
    <xf numFmtId="184" fontId="13" fillId="0" borderId="0" xfId="0" applyNumberFormat="1" applyFont="1" applyFill="1"/>
    <xf numFmtId="179" fontId="6" fillId="24" borderId="10" xfId="33" applyNumberFormat="1" applyFont="1" applyFill="1" applyBorder="1" applyAlignment="1">
      <alignment vertical="center"/>
    </xf>
    <xf numFmtId="0" fontId="6" fillId="24" borderId="10" xfId="30" applyFont="1" applyFill="1" applyBorder="1" applyAlignment="1">
      <alignment horizontal="center" vertical="center"/>
    </xf>
    <xf numFmtId="0" fontId="6" fillId="24" borderId="10" xfId="31" applyFont="1" applyFill="1" applyBorder="1" applyAlignment="1">
      <alignment horizontal="left" vertical="center"/>
    </xf>
    <xf numFmtId="0" fontId="6" fillId="24" borderId="0" xfId="31" applyFont="1" applyFill="1" applyBorder="1" applyAlignment="1">
      <alignment horizontal="center" vertical="center"/>
    </xf>
    <xf numFmtId="0" fontId="13" fillId="24" borderId="0" xfId="31" applyFont="1" applyFill="1" applyBorder="1"/>
    <xf numFmtId="0" fontId="5" fillId="24" borderId="0" xfId="30" applyFill="1">
      <alignment vertical="center"/>
    </xf>
    <xf numFmtId="0" fontId="5" fillId="24" borderId="0" xfId="30" applyFill="1" applyAlignment="1">
      <alignment horizontal="center" vertical="center"/>
    </xf>
    <xf numFmtId="0" fontId="6" fillId="24" borderId="13" xfId="30" applyFont="1" applyFill="1" applyBorder="1" applyAlignment="1">
      <alignment horizontal="right"/>
    </xf>
    <xf numFmtId="0" fontId="6" fillId="24" borderId="14" xfId="0" applyNumberFormat="1" applyFont="1" applyFill="1" applyBorder="1" applyAlignment="1" applyProtection="1">
      <alignment horizontal="left" vertical="center" indent="1"/>
    </xf>
    <xf numFmtId="0" fontId="6" fillId="24" borderId="0" xfId="31" applyFont="1" applyFill="1" applyAlignment="1">
      <alignment horizontal="center"/>
    </xf>
    <xf numFmtId="0" fontId="17" fillId="24" borderId="0" xfId="31" applyFont="1" applyFill="1"/>
    <xf numFmtId="0" fontId="6" fillId="24" borderId="14" xfId="0" applyNumberFormat="1" applyFont="1" applyFill="1" applyBorder="1" applyAlignment="1" applyProtection="1">
      <alignment horizontal="left" vertical="center" wrapText="1" indent="1"/>
    </xf>
    <xf numFmtId="0" fontId="6" fillId="24" borderId="10" xfId="0" applyNumberFormat="1" applyFont="1" applyFill="1" applyBorder="1" applyAlignment="1" applyProtection="1">
      <alignment horizontal="left" vertical="center" indent="1"/>
    </xf>
    <xf numFmtId="176" fontId="3" fillId="0" borderId="10" xfId="33" applyNumberFormat="1" applyFont="1" applyFill="1" applyBorder="1" applyAlignment="1">
      <alignment vertical="center"/>
    </xf>
    <xf numFmtId="179" fontId="3" fillId="0" borderId="10" xfId="33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40" fillId="0" borderId="14" xfId="0" applyNumberFormat="1" applyFont="1" applyFill="1" applyBorder="1" applyAlignment="1" applyProtection="1">
      <alignment horizontal="left" vertical="center"/>
    </xf>
    <xf numFmtId="4" fontId="3" fillId="0" borderId="10" xfId="0" applyNumberFormat="1" applyFont="1" applyFill="1" applyBorder="1" applyAlignment="1" applyProtection="1">
      <alignment horizontal="right" vertical="center"/>
    </xf>
    <xf numFmtId="0" fontId="3" fillId="0" borderId="14" xfId="0" applyNumberFormat="1" applyFont="1" applyFill="1" applyBorder="1" applyAlignment="1" applyProtection="1">
      <alignment horizontal="left" vertical="center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178" fontId="1" fillId="0" borderId="0" xfId="46" applyNumberFormat="1" applyFont="1" applyAlignment="1">
      <alignment horizontal="left" vertical="center"/>
    </xf>
    <xf numFmtId="0" fontId="6" fillId="24" borderId="10" xfId="0" applyNumberFormat="1" applyFont="1" applyFill="1" applyBorder="1" applyAlignment="1" applyProtection="1">
      <alignment horizontal="left" vertical="center"/>
    </xf>
    <xf numFmtId="181" fontId="1" fillId="0" borderId="0" xfId="32" applyNumberFormat="1" applyFont="1">
      <alignment vertical="center"/>
    </xf>
    <xf numFmtId="183" fontId="1" fillId="0" borderId="0" xfId="32" applyNumberFormat="1" applyFont="1">
      <alignment vertical="center"/>
    </xf>
    <xf numFmtId="0" fontId="1" fillId="0" borderId="0" xfId="32" applyFont="1">
      <alignment vertical="center"/>
    </xf>
    <xf numFmtId="0" fontId="1" fillId="0" borderId="0" xfId="32" applyFont="1" applyAlignment="1">
      <alignment vertical="center"/>
    </xf>
    <xf numFmtId="176" fontId="1" fillId="0" borderId="10" xfId="32" applyNumberFormat="1" applyFont="1" applyBorder="1" applyAlignment="1">
      <alignment horizontal="right"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29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78" fontId="9" fillId="0" borderId="0" xfId="46" applyNumberFormat="1" applyFont="1" applyFill="1" applyAlignment="1">
      <alignment horizontal="center" vertical="center"/>
    </xf>
    <xf numFmtId="178" fontId="6" fillId="0" borderId="15" xfId="46" applyNumberFormat="1" applyFont="1" applyFill="1" applyBorder="1" applyAlignment="1">
      <alignment horizontal="center" vertical="center"/>
    </xf>
    <xf numFmtId="178" fontId="6" fillId="0" borderId="11" xfId="46" applyNumberFormat="1" applyFont="1" applyFill="1" applyBorder="1" applyAlignment="1">
      <alignment horizontal="center" vertical="center"/>
    </xf>
    <xf numFmtId="178" fontId="6" fillId="0" borderId="10" xfId="46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6" xfId="29" applyFont="1" applyFill="1" applyBorder="1" applyAlignment="1">
      <alignment horizontal="center" vertical="center"/>
    </xf>
    <xf numFmtId="0" fontId="6" fillId="0" borderId="0" xfId="29" applyFont="1" applyFill="1" applyAlignment="1">
      <alignment horizontal="center" vertical="center"/>
    </xf>
    <xf numFmtId="0" fontId="6" fillId="0" borderId="13" xfId="0" applyNumberFormat="1" applyFont="1" applyFill="1" applyBorder="1" applyAlignment="1" applyProtection="1">
      <alignment horizontal="right" vertical="center"/>
    </xf>
    <xf numFmtId="178" fontId="9" fillId="0" borderId="0" xfId="46" applyNumberFormat="1" applyFont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9" fillId="24" borderId="0" xfId="30" applyFont="1" applyFill="1" applyAlignment="1">
      <alignment horizontal="center" vertical="center"/>
    </xf>
    <xf numFmtId="0" fontId="6" fillId="24" borderId="15" xfId="30" applyFont="1" applyFill="1" applyBorder="1" applyAlignment="1">
      <alignment horizontal="center" vertical="center"/>
    </xf>
    <xf numFmtId="0" fontId="6" fillId="24" borderId="11" xfId="30" applyFont="1" applyFill="1" applyBorder="1" applyAlignment="1">
      <alignment horizontal="center" vertical="center"/>
    </xf>
    <xf numFmtId="0" fontId="6" fillId="24" borderId="10" xfId="30" applyFont="1" applyFill="1" applyBorder="1" applyAlignment="1">
      <alignment horizontal="center" vertical="center"/>
    </xf>
    <xf numFmtId="0" fontId="11" fillId="0" borderId="0" xfId="32" applyFont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49" fontId="3" fillId="0" borderId="15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176" fontId="6" fillId="25" borderId="10" xfId="32" applyNumberFormat="1" applyFont="1" applyFill="1" applyBorder="1" applyAlignment="1">
      <alignment horizontal="right" vertical="center"/>
    </xf>
  </cellXfs>
  <cellStyles count="5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no dec" xfId="19"/>
    <cellStyle name="Normal_APR" xfId="20"/>
    <cellStyle name="百分比" xfId="21" builtinId="5"/>
    <cellStyle name="标题" xfId="22" builtinId="15" customBuiltin="1"/>
    <cellStyle name="标题 1" xfId="23" builtinId="16" customBuiltin="1"/>
    <cellStyle name="标题 2" xfId="24" builtinId="17" customBuiltin="1"/>
    <cellStyle name="标题 3" xfId="25" builtinId="18" customBuiltin="1"/>
    <cellStyle name="标题 4" xfId="26" builtinId="19" customBuiltin="1"/>
    <cellStyle name="差" xfId="27" builtinId="27" customBuiltin="1"/>
    <cellStyle name="常规" xfId="0" builtinId="0"/>
    <cellStyle name="常规 2" xfId="28"/>
    <cellStyle name="常规_2007年预算草案" xfId="29"/>
    <cellStyle name="常规_2007年预算草案(人大)" xfId="30"/>
    <cellStyle name="常规_2012年报人代会20张表-表样" xfId="31"/>
    <cellStyle name="常规_附件1：辽宁省社会保险基金预算报省人大" xfId="32"/>
    <cellStyle name="常规_省本级2004年快报及2005年预算（平衡部分）" xfId="33"/>
    <cellStyle name="好" xfId="34" builtinId="26" customBuiltin="1"/>
    <cellStyle name="汇总" xfId="35" builtinId="25" customBuiltin="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普通_97-917" xfId="41"/>
    <cellStyle name="千分位[0]_laroux" xfId="42"/>
    <cellStyle name="千分位_97-917" xfId="43"/>
    <cellStyle name="千位[0]_1" xfId="44"/>
    <cellStyle name="千位_1" xfId="45"/>
    <cellStyle name="千位分隔" xfId="46" builtinId="3"/>
    <cellStyle name="强调文字颜色 1" xfId="47" builtinId="29" customBuiltin="1"/>
    <cellStyle name="强调文字颜色 2" xfId="48" builtinId="33" customBuiltin="1"/>
    <cellStyle name="强调文字颜色 3" xfId="49" builtinId="37" customBuiltin="1"/>
    <cellStyle name="强调文字颜色 4" xfId="50" builtinId="41" customBuiltin="1"/>
    <cellStyle name="强调文字颜色 5" xfId="51" builtinId="45" customBuiltin="1"/>
    <cellStyle name="强调文字颜色 6" xfId="52" builtinId="49" customBuiltin="1"/>
    <cellStyle name="适中" xfId="53" builtinId="28" customBuiltin="1"/>
    <cellStyle name="输出" xfId="54" builtinId="21" customBuiltin="1"/>
    <cellStyle name="输入" xfId="55" builtinId="20" customBuiltin="1"/>
    <cellStyle name="注释" xfId="56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J60"/>
  <sheetViews>
    <sheetView showZeros="0" view="pageBreakPreview" zoomScale="115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D12" sqref="D12"/>
    </sheetView>
  </sheetViews>
  <sheetFormatPr defaultColWidth="9" defaultRowHeight="12"/>
  <cols>
    <col min="1" max="1" width="33.625" style="72" customWidth="1"/>
    <col min="2" max="2" width="20.125" style="72" customWidth="1"/>
    <col min="3" max="3" width="19.75" style="72" customWidth="1"/>
    <col min="4" max="4" width="18.625" style="72" customWidth="1"/>
    <col min="5" max="5" width="17.5" style="72" customWidth="1"/>
    <col min="6" max="6" width="3.125" style="73" customWidth="1"/>
    <col min="7" max="7" width="9" style="72"/>
    <col min="8" max="8" width="13.625" style="72" customWidth="1"/>
    <col min="9" max="16384" width="9" style="72"/>
  </cols>
  <sheetData>
    <row r="1" spans="1:10" s="35" customFormat="1" ht="24.75" customHeight="1">
      <c r="A1" s="169" t="s">
        <v>1371</v>
      </c>
      <c r="B1" s="169"/>
      <c r="C1" s="169"/>
      <c r="D1" s="169"/>
      <c r="E1" s="169"/>
      <c r="F1" s="61"/>
    </row>
    <row r="2" spans="1:10" s="35" customFormat="1" ht="15" customHeight="1">
      <c r="A2" s="62"/>
      <c r="B2" s="62"/>
      <c r="C2" s="63"/>
      <c r="D2" s="63"/>
      <c r="E2" s="101" t="s">
        <v>1275</v>
      </c>
      <c r="F2" s="61"/>
    </row>
    <row r="3" spans="1:10" s="29" customFormat="1" ht="16.5" customHeight="1">
      <c r="A3" s="170" t="s">
        <v>85</v>
      </c>
      <c r="B3" s="170" t="s">
        <v>1372</v>
      </c>
      <c r="C3" s="170" t="s">
        <v>1373</v>
      </c>
      <c r="D3" s="172" t="s">
        <v>1374</v>
      </c>
      <c r="E3" s="172"/>
      <c r="F3" s="33"/>
    </row>
    <row r="4" spans="1:10" s="29" customFormat="1" ht="16.5" customHeight="1">
      <c r="A4" s="171"/>
      <c r="B4" s="171"/>
      <c r="C4" s="171"/>
      <c r="D4" s="30" t="s">
        <v>86</v>
      </c>
      <c r="E4" s="30" t="s">
        <v>87</v>
      </c>
      <c r="F4" s="33"/>
    </row>
    <row r="5" spans="1:10" s="65" customFormat="1" ht="16.5" customHeight="1">
      <c r="A5" s="66" t="s">
        <v>39</v>
      </c>
      <c r="B5" s="37">
        <f>SUM(B6,B23)</f>
        <v>25547</v>
      </c>
      <c r="C5" s="37">
        <f>SUM(C6,C23)</f>
        <v>24100</v>
      </c>
      <c r="D5" s="37">
        <f>C5-B5</f>
        <v>-1447</v>
      </c>
      <c r="E5" s="113">
        <f>IF(B5=0,"",D5/B5*100)</f>
        <v>-5.6640701452225306</v>
      </c>
      <c r="F5" s="64"/>
    </row>
    <row r="6" spans="1:10" s="68" customFormat="1" ht="16.5" customHeight="1">
      <c r="A6" s="66" t="s">
        <v>1278</v>
      </c>
      <c r="B6" s="37">
        <f>SUM(B7:B22)</f>
        <v>20786</v>
      </c>
      <c r="C6" s="37">
        <f>SUM(C7:C22)</f>
        <v>20530</v>
      </c>
      <c r="D6" s="37">
        <f t="shared" ref="D6:D32" si="0">C6-B6</f>
        <v>-256</v>
      </c>
      <c r="E6" s="113">
        <f t="shared" ref="E6:E32" si="1">IF(B6=0,"",D6/B6*100)</f>
        <v>-1.2315981910901568</v>
      </c>
      <c r="F6" s="67"/>
    </row>
    <row r="7" spans="1:10" s="68" customFormat="1" ht="16.5" customHeight="1">
      <c r="A7" s="66" t="s">
        <v>88</v>
      </c>
      <c r="B7" s="37">
        <v>11200</v>
      </c>
      <c r="C7" s="37">
        <v>10000</v>
      </c>
      <c r="D7" s="37">
        <f t="shared" si="0"/>
        <v>-1200</v>
      </c>
      <c r="E7" s="113">
        <f t="shared" si="1"/>
        <v>-10.714285714285714</v>
      </c>
      <c r="F7" s="67"/>
    </row>
    <row r="8" spans="1:10" s="68" customFormat="1" ht="16.5" customHeight="1">
      <c r="A8" s="66" t="s">
        <v>63</v>
      </c>
      <c r="B8" s="37"/>
      <c r="C8" s="37"/>
      <c r="D8" s="37">
        <f t="shared" si="0"/>
        <v>0</v>
      </c>
      <c r="E8" s="113" t="str">
        <f t="shared" si="1"/>
        <v/>
      </c>
      <c r="F8" s="67"/>
    </row>
    <row r="9" spans="1:10" s="68" customFormat="1" ht="16.5" customHeight="1">
      <c r="A9" s="66" t="s">
        <v>89</v>
      </c>
      <c r="B9" s="37">
        <v>378</v>
      </c>
      <c r="C9" s="37">
        <v>850</v>
      </c>
      <c r="D9" s="37">
        <f t="shared" si="0"/>
        <v>472</v>
      </c>
      <c r="E9" s="113">
        <f t="shared" si="1"/>
        <v>124.86772486772486</v>
      </c>
      <c r="F9" s="67"/>
    </row>
    <row r="10" spans="1:10" s="68" customFormat="1" ht="16.5" customHeight="1">
      <c r="A10" s="66" t="s">
        <v>90</v>
      </c>
      <c r="B10" s="37">
        <v>178</v>
      </c>
      <c r="C10" s="37">
        <v>320</v>
      </c>
      <c r="D10" s="37">
        <f t="shared" si="0"/>
        <v>142</v>
      </c>
      <c r="E10" s="113">
        <f t="shared" si="1"/>
        <v>79.775280898876403</v>
      </c>
      <c r="F10" s="67"/>
    </row>
    <row r="11" spans="1:10" s="68" customFormat="1" ht="16.5" customHeight="1">
      <c r="A11" s="66" t="s">
        <v>64</v>
      </c>
      <c r="B11" s="37">
        <v>3</v>
      </c>
      <c r="C11" s="37"/>
      <c r="D11" s="37">
        <f t="shared" si="0"/>
        <v>-3</v>
      </c>
      <c r="E11" s="113">
        <f t="shared" si="1"/>
        <v>-100</v>
      </c>
      <c r="F11" s="67"/>
    </row>
    <row r="12" spans="1:10" s="68" customFormat="1" ht="16.5" customHeight="1">
      <c r="A12" s="66" t="s">
        <v>65</v>
      </c>
      <c r="B12" s="37">
        <v>1574</v>
      </c>
      <c r="C12" s="37">
        <v>1450</v>
      </c>
      <c r="D12" s="37">
        <f t="shared" si="0"/>
        <v>-124</v>
      </c>
      <c r="E12" s="113">
        <f t="shared" si="1"/>
        <v>-7.8780177890724268</v>
      </c>
      <c r="F12" s="67"/>
      <c r="G12" s="69"/>
      <c r="H12" s="69"/>
      <c r="I12" s="69"/>
      <c r="J12" s="69"/>
    </row>
    <row r="13" spans="1:10" s="69" customFormat="1" ht="16.5" customHeight="1">
      <c r="A13" s="66" t="s">
        <v>66</v>
      </c>
      <c r="B13" s="37">
        <v>1428</v>
      </c>
      <c r="C13" s="37">
        <v>1550</v>
      </c>
      <c r="D13" s="37">
        <f t="shared" si="0"/>
        <v>122</v>
      </c>
      <c r="E13" s="113">
        <f t="shared" si="1"/>
        <v>8.5434173669467786</v>
      </c>
      <c r="F13" s="67"/>
    </row>
    <row r="14" spans="1:10" s="69" customFormat="1" ht="16.5" customHeight="1">
      <c r="A14" s="66" t="s">
        <v>67</v>
      </c>
      <c r="B14" s="37">
        <v>219</v>
      </c>
      <c r="C14" s="37">
        <v>250</v>
      </c>
      <c r="D14" s="37">
        <f t="shared" si="0"/>
        <v>31</v>
      </c>
      <c r="E14" s="113">
        <f t="shared" si="1"/>
        <v>14.15525114155251</v>
      </c>
      <c r="F14" s="67"/>
    </row>
    <row r="15" spans="1:10" s="69" customFormat="1" ht="16.5" customHeight="1">
      <c r="A15" s="66" t="s">
        <v>68</v>
      </c>
      <c r="B15" s="37">
        <v>3781</v>
      </c>
      <c r="C15" s="37">
        <v>4000</v>
      </c>
      <c r="D15" s="37">
        <f t="shared" si="0"/>
        <v>219</v>
      </c>
      <c r="E15" s="113">
        <f t="shared" si="1"/>
        <v>5.7921184871727061</v>
      </c>
      <c r="F15" s="67"/>
    </row>
    <row r="16" spans="1:10" s="69" customFormat="1" ht="16.5" customHeight="1">
      <c r="A16" s="66" t="s">
        <v>69</v>
      </c>
      <c r="B16" s="37">
        <v>368</v>
      </c>
      <c r="C16" s="37">
        <v>500</v>
      </c>
      <c r="D16" s="37">
        <f t="shared" si="0"/>
        <v>132</v>
      </c>
      <c r="E16" s="113">
        <f t="shared" si="1"/>
        <v>35.869565217391305</v>
      </c>
      <c r="F16" s="67"/>
    </row>
    <row r="17" spans="1:8" s="69" customFormat="1" ht="16.5" customHeight="1">
      <c r="A17" s="66" t="s">
        <v>70</v>
      </c>
      <c r="B17" s="37">
        <v>12</v>
      </c>
      <c r="C17" s="37">
        <v>40</v>
      </c>
      <c r="D17" s="37">
        <f t="shared" si="0"/>
        <v>28</v>
      </c>
      <c r="E17" s="113">
        <f t="shared" si="1"/>
        <v>233.33333333333334</v>
      </c>
      <c r="F17" s="67"/>
    </row>
    <row r="18" spans="1:8" s="69" customFormat="1" ht="16.5" customHeight="1">
      <c r="A18" s="66" t="s">
        <v>71</v>
      </c>
      <c r="B18" s="37">
        <v>48</v>
      </c>
      <c r="C18" s="37"/>
      <c r="D18" s="37">
        <f t="shared" si="0"/>
        <v>-48</v>
      </c>
      <c r="E18" s="113">
        <f t="shared" si="1"/>
        <v>-100</v>
      </c>
      <c r="F18" s="67"/>
    </row>
    <row r="19" spans="1:8" s="69" customFormat="1" ht="16.5" customHeight="1">
      <c r="A19" s="38" t="s">
        <v>72</v>
      </c>
      <c r="B19" s="37">
        <v>1551</v>
      </c>
      <c r="C19" s="37">
        <v>1500</v>
      </c>
      <c r="D19" s="37">
        <f t="shared" si="0"/>
        <v>-51</v>
      </c>
      <c r="E19" s="113">
        <f t="shared" si="1"/>
        <v>-3.2882011605415857</v>
      </c>
      <c r="F19" s="67"/>
    </row>
    <row r="20" spans="1:8" s="69" customFormat="1" ht="16.5" customHeight="1">
      <c r="A20" s="38" t="s">
        <v>73</v>
      </c>
      <c r="B20" s="37">
        <v>25</v>
      </c>
      <c r="C20" s="37">
        <v>30</v>
      </c>
      <c r="D20" s="37">
        <f t="shared" si="0"/>
        <v>5</v>
      </c>
      <c r="E20" s="113">
        <f t="shared" si="1"/>
        <v>20</v>
      </c>
      <c r="F20" s="19"/>
    </row>
    <row r="21" spans="1:8" s="69" customFormat="1" ht="16.5" customHeight="1">
      <c r="A21" s="38" t="s">
        <v>257</v>
      </c>
      <c r="B21" s="37">
        <v>10</v>
      </c>
      <c r="C21" s="37">
        <v>20</v>
      </c>
      <c r="D21" s="37">
        <f t="shared" si="0"/>
        <v>10</v>
      </c>
      <c r="E21" s="113">
        <f t="shared" si="1"/>
        <v>100</v>
      </c>
      <c r="F21" s="19"/>
    </row>
    <row r="22" spans="1:8" s="69" customFormat="1" ht="16.5" customHeight="1">
      <c r="A22" s="38" t="s">
        <v>1299</v>
      </c>
      <c r="B22" s="37">
        <v>11</v>
      </c>
      <c r="C22" s="37">
        <v>20</v>
      </c>
      <c r="D22" s="37">
        <f t="shared" si="0"/>
        <v>9</v>
      </c>
      <c r="E22" s="113">
        <f t="shared" si="1"/>
        <v>81.818181818181827</v>
      </c>
      <c r="F22" s="19"/>
    </row>
    <row r="23" spans="1:8" s="69" customFormat="1" ht="16.5" customHeight="1">
      <c r="A23" s="38" t="s">
        <v>1279</v>
      </c>
      <c r="B23" s="37">
        <f>SUM(B24:B32)-B25</f>
        <v>4761</v>
      </c>
      <c r="C23" s="37">
        <f>SUM(C24:C32)-C25</f>
        <v>3570</v>
      </c>
      <c r="D23" s="37">
        <f t="shared" si="0"/>
        <v>-1191</v>
      </c>
      <c r="E23" s="113">
        <f t="shared" si="1"/>
        <v>-25.015752993068684</v>
      </c>
      <c r="F23" s="67"/>
    </row>
    <row r="24" spans="1:8" s="69" customFormat="1" ht="16.5" customHeight="1">
      <c r="A24" s="38" t="s">
        <v>1288</v>
      </c>
      <c r="B24" s="37">
        <v>1131</v>
      </c>
      <c r="C24" s="37">
        <v>820</v>
      </c>
      <c r="D24" s="37">
        <f t="shared" si="0"/>
        <v>-311</v>
      </c>
      <c r="E24" s="113">
        <f t="shared" si="1"/>
        <v>-27.497789566755081</v>
      </c>
      <c r="F24" s="67"/>
    </row>
    <row r="25" spans="1:8" s="69" customFormat="1" ht="16.5" customHeight="1">
      <c r="A25" s="70" t="s">
        <v>91</v>
      </c>
      <c r="B25" s="15">
        <v>709</v>
      </c>
      <c r="C25" s="15">
        <v>500</v>
      </c>
      <c r="D25" s="37">
        <f t="shared" si="0"/>
        <v>-209</v>
      </c>
      <c r="E25" s="113">
        <f t="shared" si="1"/>
        <v>-29.478138222849083</v>
      </c>
      <c r="F25" s="67"/>
    </row>
    <row r="26" spans="1:8" s="69" customFormat="1" ht="16.5" customHeight="1">
      <c r="A26" s="38" t="s">
        <v>92</v>
      </c>
      <c r="B26" s="37">
        <v>992</v>
      </c>
      <c r="C26" s="37">
        <v>1300</v>
      </c>
      <c r="D26" s="37">
        <f t="shared" si="0"/>
        <v>308</v>
      </c>
      <c r="E26" s="113">
        <f t="shared" si="1"/>
        <v>31.048387096774192</v>
      </c>
      <c r="F26" s="67"/>
      <c r="G26" s="35"/>
      <c r="H26" s="35"/>
    </row>
    <row r="27" spans="1:8" s="69" customFormat="1" ht="16.5" customHeight="1">
      <c r="A27" s="38" t="s">
        <v>93</v>
      </c>
      <c r="B27" s="37">
        <v>525</v>
      </c>
      <c r="C27" s="37">
        <v>1050</v>
      </c>
      <c r="D27" s="37">
        <f t="shared" si="0"/>
        <v>525</v>
      </c>
      <c r="E27" s="113">
        <f t="shared" si="1"/>
        <v>100</v>
      </c>
      <c r="F27" s="67"/>
      <c r="G27" s="35"/>
      <c r="H27" s="35"/>
    </row>
    <row r="28" spans="1:8" s="69" customFormat="1" ht="16.5" customHeight="1">
      <c r="A28" s="38" t="s">
        <v>74</v>
      </c>
      <c r="B28" s="37"/>
      <c r="C28" s="37"/>
      <c r="D28" s="37">
        <f t="shared" si="0"/>
        <v>0</v>
      </c>
      <c r="E28" s="113" t="str">
        <f t="shared" si="1"/>
        <v/>
      </c>
      <c r="F28" s="67"/>
      <c r="G28" s="35"/>
      <c r="H28" s="35"/>
    </row>
    <row r="29" spans="1:8" s="69" customFormat="1" ht="16.5" customHeight="1">
      <c r="A29" s="38" t="s">
        <v>75</v>
      </c>
      <c r="B29" s="37">
        <v>1964</v>
      </c>
      <c r="C29" s="37">
        <v>300</v>
      </c>
      <c r="D29" s="37">
        <f t="shared" si="0"/>
        <v>-1664</v>
      </c>
      <c r="E29" s="113">
        <f t="shared" si="1"/>
        <v>-84.72505091649694</v>
      </c>
      <c r="F29" s="67"/>
      <c r="G29" s="35"/>
      <c r="H29" s="35"/>
    </row>
    <row r="30" spans="1:8" s="34" customFormat="1" ht="16.5" customHeight="1">
      <c r="A30" s="38" t="s">
        <v>234</v>
      </c>
      <c r="B30" s="37">
        <v>141</v>
      </c>
      <c r="C30" s="37">
        <v>85</v>
      </c>
      <c r="D30" s="37">
        <f t="shared" si="0"/>
        <v>-56</v>
      </c>
      <c r="E30" s="113">
        <f t="shared" si="1"/>
        <v>-39.716312056737593</v>
      </c>
      <c r="F30" s="71"/>
      <c r="G30" s="35"/>
      <c r="H30" s="35"/>
    </row>
    <row r="31" spans="1:8" s="34" customFormat="1" ht="16.5" customHeight="1">
      <c r="A31" s="38" t="s">
        <v>235</v>
      </c>
      <c r="B31" s="37"/>
      <c r="C31" s="37">
        <v>15</v>
      </c>
      <c r="D31" s="37">
        <f t="shared" ref="D31" si="2">C31-B31</f>
        <v>15</v>
      </c>
      <c r="E31" s="113" t="str">
        <f t="shared" ref="E31" si="3">IF(B31=0,"",D31/B31*100)</f>
        <v/>
      </c>
      <c r="F31" s="71"/>
      <c r="G31" s="35"/>
      <c r="H31" s="35"/>
    </row>
    <row r="32" spans="1:8" s="34" customFormat="1" ht="16.5" customHeight="1">
      <c r="A32" s="38" t="s">
        <v>1375</v>
      </c>
      <c r="B32" s="37">
        <v>8</v>
      </c>
      <c r="C32" s="37"/>
      <c r="D32" s="37">
        <f t="shared" si="0"/>
        <v>-8</v>
      </c>
      <c r="E32" s="113">
        <f t="shared" si="1"/>
        <v>-100</v>
      </c>
      <c r="F32" s="71"/>
      <c r="G32" s="35"/>
      <c r="H32" s="35"/>
    </row>
    <row r="33" spans="6:6" s="35" customFormat="1">
      <c r="F33" s="61"/>
    </row>
    <row r="34" spans="6:6" s="35" customFormat="1">
      <c r="F34" s="61"/>
    </row>
    <row r="35" spans="6:6" s="35" customFormat="1">
      <c r="F35" s="61"/>
    </row>
    <row r="36" spans="6:6" s="35" customFormat="1">
      <c r="F36" s="61"/>
    </row>
    <row r="37" spans="6:6" s="35" customFormat="1">
      <c r="F37" s="61"/>
    </row>
    <row r="38" spans="6:6" s="35" customFormat="1">
      <c r="F38" s="61"/>
    </row>
    <row r="39" spans="6:6" s="35" customFormat="1">
      <c r="F39" s="61"/>
    </row>
    <row r="40" spans="6:6" s="35" customFormat="1">
      <c r="F40" s="61"/>
    </row>
    <row r="41" spans="6:6" s="35" customFormat="1">
      <c r="F41" s="61"/>
    </row>
    <row r="42" spans="6:6" s="35" customFormat="1">
      <c r="F42" s="61"/>
    </row>
    <row r="43" spans="6:6" s="35" customFormat="1">
      <c r="F43" s="61"/>
    </row>
    <row r="44" spans="6:6" s="35" customFormat="1">
      <c r="F44" s="61"/>
    </row>
    <row r="45" spans="6:6" s="35" customFormat="1">
      <c r="F45" s="61"/>
    </row>
    <row r="46" spans="6:6" s="35" customFormat="1">
      <c r="F46" s="61"/>
    </row>
    <row r="47" spans="6:6" s="35" customFormat="1">
      <c r="F47" s="61"/>
    </row>
    <row r="48" spans="6:6" s="35" customFormat="1">
      <c r="F48" s="61"/>
    </row>
    <row r="49" spans="6:6" s="35" customFormat="1">
      <c r="F49" s="61"/>
    </row>
    <row r="50" spans="6:6" s="35" customFormat="1">
      <c r="F50" s="61"/>
    </row>
    <row r="51" spans="6:6" s="35" customFormat="1">
      <c r="F51" s="61"/>
    </row>
    <row r="52" spans="6:6" s="35" customFormat="1">
      <c r="F52" s="61"/>
    </row>
    <row r="53" spans="6:6" s="35" customFormat="1">
      <c r="F53" s="61"/>
    </row>
    <row r="54" spans="6:6" s="35" customFormat="1">
      <c r="F54" s="61"/>
    </row>
    <row r="55" spans="6:6" s="35" customFormat="1">
      <c r="F55" s="61"/>
    </row>
    <row r="56" spans="6:6" s="35" customFormat="1">
      <c r="F56" s="61"/>
    </row>
    <row r="57" spans="6:6" s="35" customFormat="1">
      <c r="F57" s="61"/>
    </row>
    <row r="58" spans="6:6" s="35" customFormat="1">
      <c r="F58" s="61"/>
    </row>
    <row r="59" spans="6:6" s="35" customFormat="1">
      <c r="F59" s="61"/>
    </row>
    <row r="60" spans="6:6" s="35" customFormat="1">
      <c r="F60" s="61"/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23622047244094491" bottom="0.31496062992125984" header="0.19685039370078741" footer="0.27559055118110237"/>
  <pageSetup paperSize="9" firstPageNumber="31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E23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C3" sqref="C3:C4"/>
    </sheetView>
  </sheetViews>
  <sheetFormatPr defaultColWidth="9" defaultRowHeight="14.25"/>
  <cols>
    <col min="1" max="1" width="43.75" style="1" customWidth="1"/>
    <col min="2" max="5" width="17.625" style="1" customWidth="1"/>
    <col min="6" max="16384" width="9" style="1"/>
  </cols>
  <sheetData>
    <row r="1" spans="1:5" s="12" customFormat="1" ht="36.75" customHeight="1">
      <c r="A1" s="176" t="s">
        <v>1383</v>
      </c>
      <c r="B1" s="176"/>
      <c r="C1" s="176"/>
      <c r="D1" s="176"/>
      <c r="E1" s="176"/>
    </row>
    <row r="2" spans="1:5" ht="17.25" customHeight="1">
      <c r="A2" s="3"/>
      <c r="E2" s="7" t="s">
        <v>1285</v>
      </c>
    </row>
    <row r="3" spans="1:5" ht="21.75" customHeight="1">
      <c r="A3" s="181" t="s">
        <v>1282</v>
      </c>
      <c r="B3" s="181" t="s">
        <v>1372</v>
      </c>
      <c r="C3" s="181" t="s">
        <v>1373</v>
      </c>
      <c r="D3" s="182" t="s">
        <v>1384</v>
      </c>
      <c r="E3" s="183"/>
    </row>
    <row r="4" spans="1:5" ht="21.75" customHeight="1">
      <c r="A4" s="181"/>
      <c r="B4" s="181"/>
      <c r="C4" s="181"/>
      <c r="D4" s="6" t="s">
        <v>1277</v>
      </c>
      <c r="E4" s="6" t="s">
        <v>84</v>
      </c>
    </row>
    <row r="5" spans="1:5" s="110" customFormat="1" ht="21.75" customHeight="1">
      <c r="A5" s="118" t="s">
        <v>1294</v>
      </c>
      <c r="B5" s="20">
        <f>SUM(B6:B13,B16:B18,B23)</f>
        <v>7434</v>
      </c>
      <c r="C5" s="20">
        <f>SUM(C6:C13,C16:C18,C23)</f>
        <v>7750</v>
      </c>
      <c r="D5" s="20">
        <f>C5-B5</f>
        <v>316</v>
      </c>
      <c r="E5" s="13">
        <f>IF(B5=0,"",D5/B5*100)</f>
        <v>4.2507398439601829</v>
      </c>
    </row>
    <row r="6" spans="1:5" s="110" customFormat="1" ht="21.75" customHeight="1">
      <c r="A6" s="4" t="s">
        <v>127</v>
      </c>
      <c r="B6" s="20"/>
      <c r="C6" s="20"/>
      <c r="D6" s="20">
        <f t="shared" ref="D6:D23" si="0">C6-B6</f>
        <v>0</v>
      </c>
      <c r="E6" s="13" t="str">
        <f t="shared" ref="E6:E23" si="1">IF(B6=0,"",D6/B6*100)</f>
        <v/>
      </c>
    </row>
    <row r="7" spans="1:5" s="110" customFormat="1" ht="21.75" customHeight="1">
      <c r="A7" s="4" t="s">
        <v>42</v>
      </c>
      <c r="B7" s="20"/>
      <c r="C7" s="20"/>
      <c r="D7" s="20">
        <f t="shared" si="0"/>
        <v>0</v>
      </c>
      <c r="E7" s="13" t="str">
        <f t="shared" si="1"/>
        <v/>
      </c>
    </row>
    <row r="8" spans="1:5" s="110" customFormat="1" ht="21.75" customHeight="1">
      <c r="A8" s="4" t="s">
        <v>43</v>
      </c>
      <c r="B8" s="20"/>
      <c r="C8" s="20"/>
      <c r="D8" s="20">
        <f t="shared" si="0"/>
        <v>0</v>
      </c>
      <c r="E8" s="13" t="str">
        <f t="shared" si="1"/>
        <v/>
      </c>
    </row>
    <row r="9" spans="1:5" s="110" customFormat="1" ht="21.75" customHeight="1">
      <c r="A9" s="4" t="s">
        <v>44</v>
      </c>
      <c r="B9" s="20"/>
      <c r="C9" s="20"/>
      <c r="D9" s="20">
        <f t="shared" si="0"/>
        <v>0</v>
      </c>
      <c r="E9" s="13" t="str">
        <f t="shared" si="1"/>
        <v/>
      </c>
    </row>
    <row r="10" spans="1:5" s="110" customFormat="1" ht="21.75" customHeight="1">
      <c r="A10" s="4" t="s">
        <v>45</v>
      </c>
      <c r="B10" s="20"/>
      <c r="C10" s="20"/>
      <c r="D10" s="20">
        <f t="shared" si="0"/>
        <v>0</v>
      </c>
      <c r="E10" s="13" t="str">
        <f t="shared" si="1"/>
        <v/>
      </c>
    </row>
    <row r="11" spans="1:5" s="110" customFormat="1" ht="21.75" customHeight="1">
      <c r="A11" s="4" t="s">
        <v>46</v>
      </c>
      <c r="B11" s="20">
        <v>29</v>
      </c>
      <c r="C11" s="20"/>
      <c r="D11" s="20">
        <f t="shared" si="0"/>
        <v>-29</v>
      </c>
      <c r="E11" s="13">
        <f t="shared" si="1"/>
        <v>-100</v>
      </c>
    </row>
    <row r="12" spans="1:5" s="110" customFormat="1" ht="21.75" customHeight="1">
      <c r="A12" s="4" t="s">
        <v>47</v>
      </c>
      <c r="B12" s="20">
        <v>6862</v>
      </c>
      <c r="C12" s="20">
        <v>7450</v>
      </c>
      <c r="D12" s="20">
        <f t="shared" si="0"/>
        <v>588</v>
      </c>
      <c r="E12" s="13">
        <f t="shared" si="1"/>
        <v>8.5689303410084534</v>
      </c>
    </row>
    <row r="13" spans="1:5" s="110" customFormat="1" ht="21.75" customHeight="1">
      <c r="A13" s="4" t="s">
        <v>1295</v>
      </c>
      <c r="B13" s="20">
        <f>SUM(B14:B15)</f>
        <v>0</v>
      </c>
      <c r="C13" s="20">
        <f>SUM(C14:C15)</f>
        <v>0</v>
      </c>
      <c r="D13" s="20">
        <f t="shared" si="0"/>
        <v>0</v>
      </c>
      <c r="E13" s="13" t="str">
        <f t="shared" si="1"/>
        <v/>
      </c>
    </row>
    <row r="14" spans="1:5" s="110" customFormat="1" ht="21.75" customHeight="1">
      <c r="A14" s="4" t="s">
        <v>137</v>
      </c>
      <c r="B14" s="20"/>
      <c r="C14" s="20"/>
      <c r="D14" s="20">
        <f t="shared" si="0"/>
        <v>0</v>
      </c>
      <c r="E14" s="13" t="str">
        <f t="shared" si="1"/>
        <v/>
      </c>
    </row>
    <row r="15" spans="1:5" s="110" customFormat="1" ht="21.75" customHeight="1">
      <c r="A15" s="4" t="s">
        <v>139</v>
      </c>
      <c r="B15" s="20"/>
      <c r="C15" s="20"/>
      <c r="D15" s="20">
        <f t="shared" si="0"/>
        <v>0</v>
      </c>
      <c r="E15" s="13" t="str">
        <f t="shared" si="1"/>
        <v/>
      </c>
    </row>
    <row r="16" spans="1:5" s="110" customFormat="1" ht="21.75" customHeight="1">
      <c r="A16" s="4" t="s">
        <v>48</v>
      </c>
      <c r="B16" s="20">
        <v>429</v>
      </c>
      <c r="C16" s="20">
        <v>150</v>
      </c>
      <c r="D16" s="20">
        <f t="shared" si="0"/>
        <v>-279</v>
      </c>
      <c r="E16" s="13">
        <f t="shared" si="1"/>
        <v>-65.034965034965026</v>
      </c>
    </row>
    <row r="17" spans="1:5" s="110" customFormat="1" ht="21.75" customHeight="1">
      <c r="A17" s="4" t="s">
        <v>129</v>
      </c>
      <c r="B17" s="20">
        <v>114</v>
      </c>
      <c r="C17" s="20">
        <v>150</v>
      </c>
      <c r="D17" s="20">
        <f t="shared" si="0"/>
        <v>36</v>
      </c>
      <c r="E17" s="13">
        <f t="shared" si="1"/>
        <v>31.578947368421051</v>
      </c>
    </row>
    <row r="18" spans="1:5" s="110" customFormat="1" ht="21.75" customHeight="1">
      <c r="A18" s="4" t="s">
        <v>131</v>
      </c>
      <c r="B18" s="20">
        <f>SUM(B19:B22)</f>
        <v>0</v>
      </c>
      <c r="C18" s="20">
        <f>SUM(C19:C22)</f>
        <v>0</v>
      </c>
      <c r="D18" s="20">
        <f t="shared" si="0"/>
        <v>0</v>
      </c>
      <c r="E18" s="13" t="str">
        <f t="shared" si="1"/>
        <v/>
      </c>
    </row>
    <row r="19" spans="1:5" s="110" customFormat="1" ht="21.75" customHeight="1">
      <c r="A19" s="4" t="s">
        <v>136</v>
      </c>
      <c r="B19" s="20"/>
      <c r="C19" s="20"/>
      <c r="D19" s="20">
        <f t="shared" si="0"/>
        <v>0</v>
      </c>
      <c r="E19" s="13" t="str">
        <f t="shared" si="1"/>
        <v/>
      </c>
    </row>
    <row r="20" spans="1:5" s="111" customFormat="1" ht="21.75" customHeight="1">
      <c r="A20" s="4" t="s">
        <v>138</v>
      </c>
      <c r="B20" s="20"/>
      <c r="C20" s="20"/>
      <c r="D20" s="20">
        <f t="shared" si="0"/>
        <v>0</v>
      </c>
      <c r="E20" s="13" t="str">
        <f t="shared" si="1"/>
        <v/>
      </c>
    </row>
    <row r="21" spans="1:5" s="111" customFormat="1" ht="21.75" customHeight="1">
      <c r="A21" s="4" t="s">
        <v>134</v>
      </c>
      <c r="B21" s="20"/>
      <c r="C21" s="20"/>
      <c r="D21" s="20">
        <f t="shared" si="0"/>
        <v>0</v>
      </c>
      <c r="E21" s="13" t="str">
        <f t="shared" si="1"/>
        <v/>
      </c>
    </row>
    <row r="22" spans="1:5" s="111" customFormat="1" ht="21.75" customHeight="1">
      <c r="A22" s="4" t="s">
        <v>135</v>
      </c>
      <c r="B22" s="20"/>
      <c r="C22" s="20"/>
      <c r="D22" s="20">
        <f t="shared" si="0"/>
        <v>0</v>
      </c>
      <c r="E22" s="13" t="str">
        <f t="shared" si="1"/>
        <v/>
      </c>
    </row>
    <row r="23" spans="1:5" s="111" customFormat="1" ht="21.75" customHeight="1">
      <c r="A23" s="4" t="s">
        <v>128</v>
      </c>
      <c r="B23" s="20"/>
      <c r="C23" s="20"/>
      <c r="D23" s="20">
        <f t="shared" si="0"/>
        <v>0</v>
      </c>
      <c r="E23" s="13" t="str">
        <f t="shared" si="1"/>
        <v/>
      </c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47244094488188981" bottom="0.6692913385826772" header="0.51181102362204722" footer="0.27559055118110237"/>
  <pageSetup paperSize="9" scale="97" firstPageNumber="45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3"/>
  </sheetPr>
  <dimension ref="A1:F37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C3" sqref="C3:C4"/>
    </sheetView>
  </sheetViews>
  <sheetFormatPr defaultColWidth="9" defaultRowHeight="14.25"/>
  <cols>
    <col min="1" max="1" width="45.625" style="142" customWidth="1"/>
    <col min="2" max="5" width="17" style="142" customWidth="1"/>
    <col min="6" max="6" width="3" style="142" customWidth="1"/>
    <col min="7" max="16384" width="9" style="142"/>
  </cols>
  <sheetData>
    <row r="1" spans="1:6" ht="39" customHeight="1">
      <c r="A1" s="184" t="s">
        <v>1385</v>
      </c>
      <c r="B1" s="184"/>
      <c r="C1" s="184"/>
      <c r="D1" s="184"/>
      <c r="E1" s="184"/>
      <c r="F1" s="184"/>
    </row>
    <row r="2" spans="1:6" ht="18.75" customHeight="1">
      <c r="B2" s="143"/>
      <c r="C2" s="143"/>
      <c r="E2" s="144" t="s">
        <v>49</v>
      </c>
    </row>
    <row r="3" spans="1:6" ht="21.75" customHeight="1">
      <c r="A3" s="185" t="s">
        <v>50</v>
      </c>
      <c r="B3" s="185" t="s">
        <v>1372</v>
      </c>
      <c r="C3" s="185" t="s">
        <v>1373</v>
      </c>
      <c r="D3" s="187" t="s">
        <v>1374</v>
      </c>
      <c r="E3" s="187"/>
    </row>
    <row r="4" spans="1:6" ht="23.25" customHeight="1">
      <c r="A4" s="186"/>
      <c r="B4" s="186"/>
      <c r="C4" s="186"/>
      <c r="D4" s="138" t="s">
        <v>51</v>
      </c>
      <c r="E4" s="138" t="s">
        <v>52</v>
      </c>
    </row>
    <row r="5" spans="1:6" s="141" customFormat="1" ht="19.5" customHeight="1">
      <c r="A5" s="139" t="s">
        <v>1284</v>
      </c>
      <c r="B5" s="82">
        <f>SUM(B6,B8,B23,B28,B35,B36,B37)</f>
        <v>17671</v>
      </c>
      <c r="C5" s="82">
        <f>SUM(C6,C8,C23,C28,C35,C36,C37)</f>
        <v>1824</v>
      </c>
      <c r="D5" s="82">
        <f>C5-B5</f>
        <v>-15847</v>
      </c>
      <c r="E5" s="137">
        <f>IF(B5=0,"",D5/B5*100)</f>
        <v>-89.678003508573369</v>
      </c>
      <c r="F5" s="140"/>
    </row>
    <row r="6" spans="1:6" s="141" customFormat="1" ht="19.5" customHeight="1">
      <c r="A6" s="145" t="s">
        <v>622</v>
      </c>
      <c r="B6" s="82">
        <f>SUM(B7)</f>
        <v>1660</v>
      </c>
      <c r="C6" s="82"/>
      <c r="D6" s="82">
        <f t="shared" ref="D6:D37" si="0">C6-B6</f>
        <v>-1660</v>
      </c>
      <c r="E6" s="137">
        <f t="shared" ref="E6:E37" si="1">IF(B6=0,"",D6/B6*100)</f>
        <v>-100</v>
      </c>
      <c r="F6" s="140"/>
    </row>
    <row r="7" spans="1:6" s="141" customFormat="1" ht="19.5" customHeight="1">
      <c r="A7" s="145" t="s">
        <v>227</v>
      </c>
      <c r="B7" s="82">
        <v>1660</v>
      </c>
      <c r="C7" s="82"/>
      <c r="D7" s="82">
        <f t="shared" si="0"/>
        <v>-1660</v>
      </c>
      <c r="E7" s="137">
        <f t="shared" si="1"/>
        <v>-100</v>
      </c>
      <c r="F7" s="140"/>
    </row>
    <row r="8" spans="1:6" s="147" customFormat="1" ht="19.5" customHeight="1">
      <c r="A8" s="145" t="s">
        <v>228</v>
      </c>
      <c r="B8" s="82">
        <f>SUM(B9,B15,B17,B19,B20,B22)</f>
        <v>14658</v>
      </c>
      <c r="C8" s="82">
        <f>SUM(C9,C15,C17,C19,C20,C22)</f>
        <v>1300</v>
      </c>
      <c r="D8" s="82">
        <f t="shared" si="0"/>
        <v>-13358</v>
      </c>
      <c r="E8" s="137">
        <f t="shared" si="1"/>
        <v>-91.131122936280534</v>
      </c>
      <c r="F8" s="146"/>
    </row>
    <row r="9" spans="1:6" s="147" customFormat="1" ht="19.5" customHeight="1">
      <c r="A9" s="145" t="s">
        <v>154</v>
      </c>
      <c r="B9" s="82">
        <f>SUM(B10:B14)</f>
        <v>5685</v>
      </c>
      <c r="C9" s="82">
        <f>SUM(C10:C14)</f>
        <v>1000</v>
      </c>
      <c r="D9" s="82">
        <f t="shared" si="0"/>
        <v>-4685</v>
      </c>
      <c r="E9" s="137">
        <f t="shared" si="1"/>
        <v>-82.409850483729102</v>
      </c>
      <c r="F9" s="146"/>
    </row>
    <row r="10" spans="1:6" s="147" customFormat="1" ht="19.5" customHeight="1">
      <c r="A10" s="145" t="s">
        <v>155</v>
      </c>
      <c r="B10" s="82">
        <v>4969</v>
      </c>
      <c r="C10" s="82"/>
      <c r="D10" s="82">
        <f t="shared" si="0"/>
        <v>-4969</v>
      </c>
      <c r="E10" s="137">
        <f t="shared" si="1"/>
        <v>-100</v>
      </c>
      <c r="F10" s="146"/>
    </row>
    <row r="11" spans="1:6" s="147" customFormat="1" ht="19.5" customHeight="1">
      <c r="A11" s="145" t="s">
        <v>1386</v>
      </c>
      <c r="B11" s="82">
        <v>156</v>
      </c>
      <c r="C11" s="82"/>
      <c r="D11" s="82">
        <f t="shared" si="0"/>
        <v>-156</v>
      </c>
      <c r="E11" s="137">
        <f t="shared" si="1"/>
        <v>-100</v>
      </c>
      <c r="F11" s="146"/>
    </row>
    <row r="12" spans="1:6" s="147" customFormat="1" ht="19.5" customHeight="1">
      <c r="A12" s="145" t="s">
        <v>156</v>
      </c>
      <c r="B12" s="82">
        <v>22</v>
      </c>
      <c r="C12" s="82"/>
      <c r="D12" s="82">
        <f t="shared" si="0"/>
        <v>-22</v>
      </c>
      <c r="E12" s="137">
        <f t="shared" si="1"/>
        <v>-100</v>
      </c>
      <c r="F12" s="146"/>
    </row>
    <row r="13" spans="1:6" s="147" customFormat="1" ht="19.5" customHeight="1">
      <c r="A13" s="145" t="s">
        <v>623</v>
      </c>
      <c r="B13" s="82"/>
      <c r="C13" s="82"/>
      <c r="D13" s="82">
        <f t="shared" si="0"/>
        <v>0</v>
      </c>
      <c r="E13" s="137" t="str">
        <f t="shared" si="1"/>
        <v/>
      </c>
      <c r="F13" s="146"/>
    </row>
    <row r="14" spans="1:6" s="147" customFormat="1" ht="19.5" customHeight="1">
      <c r="A14" s="145" t="s">
        <v>157</v>
      </c>
      <c r="B14" s="82">
        <v>538</v>
      </c>
      <c r="C14" s="82">
        <v>1000</v>
      </c>
      <c r="D14" s="82">
        <f t="shared" si="0"/>
        <v>462</v>
      </c>
      <c r="E14" s="137">
        <f t="shared" si="1"/>
        <v>85.873605947955383</v>
      </c>
      <c r="F14" s="146"/>
    </row>
    <row r="15" spans="1:6" s="147" customFormat="1" ht="19.5" customHeight="1">
      <c r="A15" s="145" t="s">
        <v>1389</v>
      </c>
      <c r="B15" s="82">
        <f>SUM(B16)</f>
        <v>8400</v>
      </c>
      <c r="C15" s="82">
        <f>SUM(C16)</f>
        <v>0</v>
      </c>
      <c r="D15" s="82">
        <f t="shared" si="0"/>
        <v>-8400</v>
      </c>
      <c r="E15" s="137">
        <f t="shared" si="1"/>
        <v>-100</v>
      </c>
      <c r="F15" s="146"/>
    </row>
    <row r="16" spans="1:6" s="147" customFormat="1" ht="19.5" customHeight="1">
      <c r="A16" s="145" t="s">
        <v>1390</v>
      </c>
      <c r="B16" s="82">
        <v>8400</v>
      </c>
      <c r="C16" s="82"/>
      <c r="D16" s="82">
        <f t="shared" si="0"/>
        <v>-8400</v>
      </c>
      <c r="E16" s="137">
        <f t="shared" si="1"/>
        <v>-100</v>
      </c>
      <c r="F16" s="146"/>
    </row>
    <row r="17" spans="1:6" s="147" customFormat="1" ht="19.5" customHeight="1">
      <c r="A17" s="145" t="s">
        <v>158</v>
      </c>
      <c r="B17" s="82">
        <f>SUM(B18)</f>
        <v>0</v>
      </c>
      <c r="C17" s="82">
        <f>SUM(C18)</f>
        <v>0</v>
      </c>
      <c r="D17" s="82">
        <f t="shared" si="0"/>
        <v>0</v>
      </c>
      <c r="E17" s="137" t="str">
        <f t="shared" si="1"/>
        <v/>
      </c>
      <c r="F17" s="146"/>
    </row>
    <row r="18" spans="1:6" s="147" customFormat="1" ht="19.5" customHeight="1">
      <c r="A18" s="145" t="s">
        <v>159</v>
      </c>
      <c r="B18" s="82"/>
      <c r="C18" s="82"/>
      <c r="D18" s="82">
        <f t="shared" si="0"/>
        <v>0</v>
      </c>
      <c r="E18" s="137" t="str">
        <f t="shared" si="1"/>
        <v/>
      </c>
      <c r="F18" s="146"/>
    </row>
    <row r="19" spans="1:6" s="147" customFormat="1" ht="19.5" customHeight="1">
      <c r="A19" s="145" t="s">
        <v>160</v>
      </c>
      <c r="B19" s="82">
        <v>29</v>
      </c>
      <c r="C19" s="82"/>
      <c r="D19" s="82">
        <f t="shared" si="0"/>
        <v>-29</v>
      </c>
      <c r="E19" s="137">
        <f t="shared" si="1"/>
        <v>-100</v>
      </c>
      <c r="F19" s="146"/>
    </row>
    <row r="20" spans="1:6" s="147" customFormat="1" ht="19.5" customHeight="1">
      <c r="A20" s="145" t="s">
        <v>161</v>
      </c>
      <c r="B20" s="82">
        <f>SUM(B21)</f>
        <v>430</v>
      </c>
      <c r="C20" s="82">
        <f>SUM(C21)</f>
        <v>150</v>
      </c>
      <c r="D20" s="82">
        <f t="shared" si="0"/>
        <v>-280</v>
      </c>
      <c r="E20" s="137">
        <f t="shared" si="1"/>
        <v>-65.116279069767444</v>
      </c>
      <c r="F20" s="146"/>
    </row>
    <row r="21" spans="1:6" s="147" customFormat="1" ht="19.5" customHeight="1">
      <c r="A21" s="145" t="s">
        <v>162</v>
      </c>
      <c r="B21" s="82">
        <v>430</v>
      </c>
      <c r="C21" s="82">
        <v>150</v>
      </c>
      <c r="D21" s="82">
        <f t="shared" si="0"/>
        <v>-280</v>
      </c>
      <c r="E21" s="137">
        <f t="shared" si="1"/>
        <v>-65.116279069767444</v>
      </c>
      <c r="F21" s="146"/>
    </row>
    <row r="22" spans="1:6" s="147" customFormat="1" ht="19.5" customHeight="1">
      <c r="A22" s="145" t="s">
        <v>163</v>
      </c>
      <c r="B22" s="82">
        <v>114</v>
      </c>
      <c r="C22" s="82">
        <v>150</v>
      </c>
      <c r="D22" s="82">
        <f t="shared" si="0"/>
        <v>36</v>
      </c>
      <c r="E22" s="137">
        <f t="shared" si="1"/>
        <v>31.578947368421051</v>
      </c>
      <c r="F22" s="146"/>
    </row>
    <row r="23" spans="1:6" s="147" customFormat="1" ht="23.1" customHeight="1">
      <c r="A23" s="145" t="s">
        <v>1349</v>
      </c>
      <c r="B23" s="82">
        <f>SUM(B24,B26)</f>
        <v>32</v>
      </c>
      <c r="C23" s="82">
        <f>SUM(C24,C26)</f>
        <v>0</v>
      </c>
      <c r="D23" s="82">
        <f t="shared" si="0"/>
        <v>-32</v>
      </c>
      <c r="E23" s="137">
        <f t="shared" si="1"/>
        <v>-100</v>
      </c>
      <c r="F23" s="146"/>
    </row>
    <row r="24" spans="1:6" s="147" customFormat="1" ht="23.1" customHeight="1">
      <c r="A24" s="145" t="s">
        <v>1350</v>
      </c>
      <c r="B24" s="82">
        <f>SUM(B25)</f>
        <v>3</v>
      </c>
      <c r="C24" s="82">
        <f>SUM(C25)</f>
        <v>0</v>
      </c>
      <c r="D24" s="82">
        <f t="shared" ref="D24:D25" si="2">C24-B24</f>
        <v>-3</v>
      </c>
      <c r="E24" s="137">
        <f t="shared" ref="E24:E25" si="3">IF(B24=0,"",D24/B24*100)</f>
        <v>-100</v>
      </c>
      <c r="F24" s="146"/>
    </row>
    <row r="25" spans="1:6" s="147" customFormat="1" ht="23.1" customHeight="1">
      <c r="A25" s="145" t="s">
        <v>1351</v>
      </c>
      <c r="B25" s="82">
        <v>3</v>
      </c>
      <c r="C25" s="82"/>
      <c r="D25" s="82">
        <f t="shared" si="2"/>
        <v>-3</v>
      </c>
      <c r="E25" s="137">
        <f t="shared" si="3"/>
        <v>-100</v>
      </c>
      <c r="F25" s="146"/>
    </row>
    <row r="26" spans="1:6" s="147" customFormat="1" ht="23.1" customHeight="1">
      <c r="A26" s="145" t="s">
        <v>1387</v>
      </c>
      <c r="B26" s="82">
        <f>SUM(B27)</f>
        <v>29</v>
      </c>
      <c r="C26" s="82">
        <f>SUM(C27)</f>
        <v>0</v>
      </c>
      <c r="D26" s="82">
        <f t="shared" si="0"/>
        <v>-29</v>
      </c>
      <c r="E26" s="137">
        <f t="shared" si="1"/>
        <v>-100</v>
      </c>
      <c r="F26" s="146"/>
    </row>
    <row r="27" spans="1:6" s="147" customFormat="1" ht="23.1" customHeight="1">
      <c r="A27" s="145" t="s">
        <v>1388</v>
      </c>
      <c r="B27" s="82">
        <v>29</v>
      </c>
      <c r="C27" s="82"/>
      <c r="D27" s="82">
        <f t="shared" si="0"/>
        <v>-29</v>
      </c>
      <c r="E27" s="137">
        <f t="shared" si="1"/>
        <v>-100</v>
      </c>
      <c r="F27" s="146"/>
    </row>
    <row r="28" spans="1:6" s="147" customFormat="1" ht="23.1" customHeight="1">
      <c r="A28" s="145" t="s">
        <v>229</v>
      </c>
      <c r="B28" s="82">
        <f>SUM(B29,B33,B34)</f>
        <v>425</v>
      </c>
      <c r="C28" s="82">
        <f>SUM(C29,C33,C34)</f>
        <v>0</v>
      </c>
      <c r="D28" s="82">
        <f t="shared" si="0"/>
        <v>-425</v>
      </c>
      <c r="E28" s="137">
        <f t="shared" si="1"/>
        <v>-100</v>
      </c>
      <c r="F28" s="146"/>
    </row>
    <row r="29" spans="1:6" s="147" customFormat="1" ht="23.1" customHeight="1">
      <c r="A29" s="148" t="s">
        <v>164</v>
      </c>
      <c r="B29" s="82">
        <f>SUM(B30:B32)</f>
        <v>0</v>
      </c>
      <c r="C29" s="82">
        <f>SUM(C30:C32)</f>
        <v>0</v>
      </c>
      <c r="D29" s="82">
        <f t="shared" si="0"/>
        <v>0</v>
      </c>
      <c r="E29" s="137" t="str">
        <f t="shared" si="1"/>
        <v/>
      </c>
      <c r="F29" s="146"/>
    </row>
    <row r="30" spans="1:6" s="147" customFormat="1" ht="23.1" customHeight="1">
      <c r="A30" s="148" t="s">
        <v>165</v>
      </c>
      <c r="B30" s="82"/>
      <c r="C30" s="82"/>
      <c r="D30" s="82">
        <f t="shared" si="0"/>
        <v>0</v>
      </c>
      <c r="E30" s="137" t="str">
        <f t="shared" si="1"/>
        <v/>
      </c>
      <c r="F30" s="146"/>
    </row>
    <row r="31" spans="1:6" s="147" customFormat="1" ht="23.1" customHeight="1">
      <c r="A31" s="148" t="s">
        <v>166</v>
      </c>
      <c r="B31" s="82"/>
      <c r="C31" s="82"/>
      <c r="D31" s="82">
        <f t="shared" si="0"/>
        <v>0</v>
      </c>
      <c r="E31" s="137" t="str">
        <f t="shared" si="1"/>
        <v/>
      </c>
      <c r="F31" s="146"/>
    </row>
    <row r="32" spans="1:6" s="147" customFormat="1" ht="23.1" customHeight="1">
      <c r="A32" s="148" t="s">
        <v>167</v>
      </c>
      <c r="B32" s="82"/>
      <c r="C32" s="82"/>
      <c r="D32" s="82">
        <f t="shared" si="0"/>
        <v>0</v>
      </c>
      <c r="E32" s="137" t="str">
        <f t="shared" si="1"/>
        <v/>
      </c>
      <c r="F32" s="146"/>
    </row>
    <row r="33" spans="1:6" s="147" customFormat="1" ht="23.1" customHeight="1">
      <c r="A33" s="148" t="s">
        <v>168</v>
      </c>
      <c r="B33" s="82">
        <v>425</v>
      </c>
      <c r="C33" s="82"/>
      <c r="D33" s="82">
        <f t="shared" si="0"/>
        <v>-425</v>
      </c>
      <c r="E33" s="137">
        <f t="shared" si="1"/>
        <v>-100</v>
      </c>
      <c r="F33" s="146"/>
    </row>
    <row r="34" spans="1:6" s="147" customFormat="1" ht="23.1" customHeight="1">
      <c r="A34" s="149" t="s">
        <v>169</v>
      </c>
      <c r="B34" s="82"/>
      <c r="C34" s="82"/>
      <c r="D34" s="82">
        <f t="shared" si="0"/>
        <v>0</v>
      </c>
      <c r="E34" s="137" t="str">
        <f t="shared" si="1"/>
        <v/>
      </c>
      <c r="F34" s="146"/>
    </row>
    <row r="35" spans="1:6" s="147" customFormat="1" ht="23.1" customHeight="1">
      <c r="A35" s="159" t="s">
        <v>1347</v>
      </c>
      <c r="B35" s="82">
        <v>237</v>
      </c>
      <c r="C35" s="82">
        <v>508</v>
      </c>
      <c r="D35" s="82">
        <f t="shared" ref="D35:D36" si="4">C35-B35</f>
        <v>271</v>
      </c>
      <c r="E35" s="137">
        <f t="shared" ref="E35:E36" si="5">IF(B35=0,"",D35/B35*100)</f>
        <v>114.34599156118144</v>
      </c>
      <c r="F35" s="146"/>
    </row>
    <row r="36" spans="1:6" s="147" customFormat="1" ht="23.1" customHeight="1">
      <c r="A36" s="159" t="s">
        <v>1348</v>
      </c>
      <c r="B36" s="82">
        <v>10</v>
      </c>
      <c r="C36" s="82">
        <v>16</v>
      </c>
      <c r="D36" s="82">
        <f t="shared" si="4"/>
        <v>6</v>
      </c>
      <c r="E36" s="137">
        <f t="shared" si="5"/>
        <v>60</v>
      </c>
      <c r="F36" s="146"/>
    </row>
    <row r="37" spans="1:6" s="147" customFormat="1" ht="23.1" customHeight="1">
      <c r="A37" s="159" t="s">
        <v>1391</v>
      </c>
      <c r="B37" s="82">
        <v>649</v>
      </c>
      <c r="C37" s="82"/>
      <c r="D37" s="82">
        <f t="shared" si="0"/>
        <v>-649</v>
      </c>
      <c r="E37" s="137">
        <f t="shared" si="1"/>
        <v>-100</v>
      </c>
      <c r="F37" s="146"/>
    </row>
  </sheetData>
  <mergeCells count="5">
    <mergeCell ref="A1:F1"/>
    <mergeCell ref="A3:A4"/>
    <mergeCell ref="B3:B4"/>
    <mergeCell ref="C3:C4"/>
    <mergeCell ref="D3:E3"/>
  </mergeCells>
  <phoneticPr fontId="2" type="noConversion"/>
  <dataValidations count="1">
    <dataValidation type="whole" allowBlank="1" showInputMessage="1" showErrorMessage="1" error="请输入整数！" sqref="D5:D37 B5:C7">
      <formula1>-100000000</formula1>
      <formula2>100000000</formula2>
    </dataValidation>
  </dataValidations>
  <printOptions horizontalCentered="1"/>
  <pageMargins left="0.74803149606299213" right="0.74803149606299213" top="0.51181102362204722" bottom="0.39370078740157483" header="0.31496062992125984" footer="0.15748031496062992"/>
  <pageSetup paperSize="9" firstPageNumber="46" orientation="landscape" useFirstPageNumber="1" r:id="rId1"/>
  <headerFooter alignWithMargins="0"/>
  <rowBreaks count="1" manualBreakCount="1">
    <brk id="22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D53"/>
  <sheetViews>
    <sheetView view="pageBreakPreview" workbookViewId="0">
      <selection activeCell="C9" sqref="C9"/>
    </sheetView>
  </sheetViews>
  <sheetFormatPr defaultColWidth="9" defaultRowHeight="24.75" customHeight="1"/>
  <cols>
    <col min="1" max="1" width="46.875" style="2" customWidth="1"/>
    <col min="2" max="2" width="12.375" style="2" customWidth="1"/>
    <col min="3" max="3" width="45" style="2" customWidth="1"/>
    <col min="4" max="4" width="12" style="2" customWidth="1"/>
    <col min="5" max="5" width="0" style="2" hidden="1" customWidth="1"/>
    <col min="6" max="16384" width="9" style="2"/>
  </cols>
  <sheetData>
    <row r="1" spans="1:4" s="26" customFormat="1" ht="36.75" customHeight="1">
      <c r="A1" s="169" t="s">
        <v>1392</v>
      </c>
      <c r="B1" s="169"/>
      <c r="C1" s="169"/>
      <c r="D1" s="169"/>
    </row>
    <row r="2" spans="1:4" s="29" customFormat="1" ht="19.5" customHeight="1">
      <c r="A2" s="27"/>
      <c r="B2" s="28"/>
      <c r="D2" s="127" t="s">
        <v>140</v>
      </c>
    </row>
    <row r="3" spans="1:4" s="26" customFormat="1" ht="22.5" customHeight="1">
      <c r="A3" s="30" t="s">
        <v>53</v>
      </c>
      <c r="B3" s="30" t="s">
        <v>54</v>
      </c>
      <c r="C3" s="30" t="s">
        <v>53</v>
      </c>
      <c r="D3" s="30" t="s">
        <v>54</v>
      </c>
    </row>
    <row r="4" spans="1:4" s="29" customFormat="1" ht="22.5" customHeight="1">
      <c r="A4" s="38" t="s">
        <v>59</v>
      </c>
      <c r="B4" s="20">
        <f>本级基金收入!C5</f>
        <v>7750</v>
      </c>
      <c r="C4" s="38" t="s">
        <v>60</v>
      </c>
      <c r="D4" s="20">
        <f>本级基金支出!C5</f>
        <v>1824</v>
      </c>
    </row>
    <row r="5" spans="1:4" s="29" customFormat="1" ht="22.5" customHeight="1">
      <c r="A5" s="38" t="s">
        <v>55</v>
      </c>
      <c r="B5" s="44"/>
      <c r="C5" s="38" t="s">
        <v>56</v>
      </c>
      <c r="D5" s="44"/>
    </row>
    <row r="6" spans="1:4" s="29" customFormat="1" ht="22.5" customHeight="1">
      <c r="A6" s="38" t="s">
        <v>57</v>
      </c>
      <c r="B6" s="44"/>
      <c r="C6" s="45" t="s">
        <v>61</v>
      </c>
      <c r="D6" s="47">
        <v>5926</v>
      </c>
    </row>
    <row r="7" spans="1:4" s="29" customFormat="1" ht="22.5" customHeight="1">
      <c r="A7" s="38" t="s">
        <v>58</v>
      </c>
      <c r="B7" s="44"/>
      <c r="C7" s="38" t="s">
        <v>62</v>
      </c>
      <c r="D7" s="38"/>
    </row>
    <row r="8" spans="1:4" s="29" customFormat="1" ht="22.5" customHeight="1">
      <c r="A8" s="38"/>
      <c r="B8" s="38"/>
      <c r="C8" s="45"/>
      <c r="D8" s="47"/>
    </row>
    <row r="9" spans="1:4" s="29" customFormat="1" ht="22.5" customHeight="1">
      <c r="A9" s="38"/>
      <c r="B9" s="48"/>
      <c r="C9" s="38"/>
      <c r="D9" s="44"/>
    </row>
    <row r="10" spans="1:4" s="29" customFormat="1" ht="22.5" customHeight="1">
      <c r="A10" s="84" t="s">
        <v>1280</v>
      </c>
      <c r="B10" s="135">
        <f>SUM(B4:B7)</f>
        <v>7750</v>
      </c>
      <c r="C10" s="84" t="s">
        <v>1281</v>
      </c>
      <c r="D10" s="135">
        <f>SUM(D4:D7)</f>
        <v>7750</v>
      </c>
    </row>
    <row r="11" spans="1:4" s="29" customFormat="1" ht="29.25" customHeight="1">
      <c r="A11" s="26"/>
      <c r="B11" s="26"/>
      <c r="C11" s="26"/>
      <c r="D11" s="26"/>
    </row>
    <row r="12" spans="1:4" s="29" customFormat="1" ht="27.75" customHeight="1">
      <c r="A12" s="26"/>
      <c r="B12" s="26"/>
      <c r="C12" s="26"/>
      <c r="D12" s="26"/>
    </row>
    <row r="13" spans="1:4" s="29" customFormat="1" ht="18.75" customHeight="1">
      <c r="A13" s="26"/>
      <c r="B13" s="26"/>
      <c r="C13" s="26"/>
      <c r="D13" s="26"/>
    </row>
    <row r="14" spans="1:4" s="29" customFormat="1" ht="16.5" customHeight="1">
      <c r="A14" s="26"/>
      <c r="B14" s="26"/>
      <c r="C14" s="26"/>
      <c r="D14" s="26"/>
    </row>
    <row r="15" spans="1:4" s="26" customFormat="1" ht="16.5" customHeight="1"/>
    <row r="16" spans="1:4" s="26" customFormat="1" ht="16.5" customHeight="1"/>
    <row r="17" s="26" customFormat="1" ht="24" customHeight="1"/>
    <row r="18" s="26" customFormat="1" ht="24" customHeight="1"/>
    <row r="19" s="26" customFormat="1" ht="24" customHeight="1"/>
    <row r="20" s="26" customFormat="1" ht="24" customHeight="1"/>
    <row r="21" s="26" customFormat="1" ht="24" customHeight="1"/>
    <row r="22" s="26" customFormat="1" ht="24.75" customHeight="1"/>
    <row r="23" s="26" customFormat="1" ht="24.75" customHeight="1"/>
    <row r="24" s="26" customFormat="1" ht="24.75" customHeight="1"/>
    <row r="25" s="26" customFormat="1" ht="24.75" customHeight="1"/>
    <row r="26" s="26" customFormat="1" ht="24.75" customHeight="1"/>
    <row r="27" s="26" customFormat="1" ht="24.75" customHeight="1"/>
    <row r="28" s="26" customFormat="1" ht="24.75" customHeight="1"/>
    <row r="29" s="26" customFormat="1" ht="24.75" customHeight="1"/>
    <row r="30" s="26" customFormat="1" ht="24.75" customHeight="1"/>
    <row r="31" s="26" customFormat="1" ht="24.75" customHeight="1"/>
    <row r="32" s="26" customFormat="1" ht="24.75" customHeight="1"/>
    <row r="33" s="26" customFormat="1" ht="24.75" customHeight="1"/>
    <row r="34" s="26" customFormat="1" ht="24.75" customHeight="1"/>
    <row r="35" s="26" customFormat="1" ht="24.75" customHeight="1"/>
    <row r="36" s="26" customFormat="1" ht="24.75" customHeight="1"/>
    <row r="37" s="26" customFormat="1" ht="24.75" customHeight="1"/>
    <row r="38" s="26" customFormat="1" ht="24.75" customHeight="1"/>
    <row r="39" s="26" customFormat="1" ht="24.75" customHeight="1"/>
    <row r="40" s="26" customFormat="1" ht="24.75" customHeight="1"/>
    <row r="41" s="26" customFormat="1" ht="24.75" customHeight="1"/>
    <row r="42" s="26" customFormat="1" ht="24.75" customHeight="1"/>
    <row r="43" s="26" customFormat="1" ht="24.75" customHeight="1"/>
    <row r="44" s="26" customFormat="1" ht="24.75" customHeight="1"/>
    <row r="45" s="26" customFormat="1" ht="24.75" customHeight="1"/>
    <row r="46" s="26" customFormat="1" ht="24.75" customHeight="1"/>
    <row r="47" s="26" customFormat="1" ht="24.75" customHeight="1"/>
    <row r="48" s="26" customFormat="1" ht="24.75" customHeight="1"/>
    <row r="49" s="26" customFormat="1" ht="24.75" customHeight="1"/>
    <row r="50" s="26" customFormat="1" ht="24.75" customHeight="1"/>
    <row r="51" s="26" customFormat="1" ht="24.75" customHeight="1"/>
    <row r="52" s="26" customFormat="1" ht="24.75" customHeight="1"/>
    <row r="53" s="26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31496062992125984"/>
  <pageSetup paperSize="9" firstPageNumber="47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F26"/>
  <sheetViews>
    <sheetView showZeros="0" view="pageBreakPreview" topLeftCell="A2" workbookViewId="0">
      <selection activeCell="A8" sqref="A8"/>
    </sheetView>
  </sheetViews>
  <sheetFormatPr defaultColWidth="9" defaultRowHeight="14.25"/>
  <cols>
    <col min="1" max="1" width="46.375" style="162" customWidth="1"/>
    <col min="2" max="4" width="17.25" style="160" customWidth="1"/>
    <col min="5" max="5" width="17.25" style="161" customWidth="1"/>
    <col min="6" max="6" width="10.5" style="162" bestFit="1" customWidth="1"/>
    <col min="7" max="16384" width="9" style="162"/>
  </cols>
  <sheetData>
    <row r="1" spans="1:6" ht="13.5" hidden="1" customHeight="1">
      <c r="A1" s="56"/>
    </row>
    <row r="2" spans="1:6" ht="28.5" customHeight="1">
      <c r="A2" s="188" t="s">
        <v>1451</v>
      </c>
      <c r="B2" s="188"/>
      <c r="C2" s="188"/>
      <c r="D2" s="188"/>
      <c r="E2" s="188"/>
    </row>
    <row r="3" spans="1:6" ht="16.5" customHeight="1">
      <c r="E3" s="129" t="s">
        <v>49</v>
      </c>
    </row>
    <row r="4" spans="1:6" s="24" customFormat="1" ht="24.75" customHeight="1">
      <c r="A4" s="189" t="s">
        <v>50</v>
      </c>
      <c r="B4" s="191" t="s">
        <v>1298</v>
      </c>
      <c r="C4" s="191" t="s">
        <v>1373</v>
      </c>
      <c r="D4" s="182" t="s">
        <v>1452</v>
      </c>
      <c r="E4" s="183"/>
      <c r="F4" s="23"/>
    </row>
    <row r="5" spans="1:6" s="24" customFormat="1" ht="24" customHeight="1">
      <c r="A5" s="190"/>
      <c r="B5" s="192"/>
      <c r="C5" s="192"/>
      <c r="D5" s="168" t="s">
        <v>1277</v>
      </c>
      <c r="E5" s="168" t="s">
        <v>52</v>
      </c>
      <c r="F5" s="23"/>
    </row>
    <row r="6" spans="1:6" s="163" customFormat="1" ht="21" customHeight="1">
      <c r="A6" s="57" t="s">
        <v>1352</v>
      </c>
      <c r="B6" s="58">
        <f>SUM(B7,B12,B15,B18,B21,B23:B24,B10)</f>
        <v>20321</v>
      </c>
      <c r="C6" s="58">
        <f>SUM(C7,C12,C15,C18,C21,C23:C24,C10)</f>
        <v>22394</v>
      </c>
      <c r="D6" s="58">
        <f>C6-B6</f>
        <v>2073</v>
      </c>
      <c r="E6" s="13">
        <f>IF(B6=0,"",D6/B6*100)</f>
        <v>10.201269622557945</v>
      </c>
    </row>
    <row r="7" spans="1:6" s="163" customFormat="1" ht="21" customHeight="1">
      <c r="A7" s="59" t="s">
        <v>1353</v>
      </c>
      <c r="B7" s="133"/>
      <c r="C7" s="133"/>
      <c r="D7" s="58">
        <f t="shared" ref="D7:D24" si="0">C7-B7</f>
        <v>0</v>
      </c>
      <c r="E7" s="13" t="str">
        <f t="shared" ref="E7:E24" si="1">IF(B7=0,"",D7/B7*100)</f>
        <v/>
      </c>
    </row>
    <row r="8" spans="1:6" s="163" customFormat="1" ht="21" customHeight="1">
      <c r="A8" s="59" t="s">
        <v>1354</v>
      </c>
      <c r="B8" s="133"/>
      <c r="C8" s="133"/>
      <c r="D8" s="58">
        <f t="shared" si="0"/>
        <v>0</v>
      </c>
      <c r="E8" s="13" t="str">
        <f t="shared" si="1"/>
        <v/>
      </c>
    </row>
    <row r="9" spans="1:6" s="163" customFormat="1" ht="21" customHeight="1">
      <c r="A9" s="59" t="s">
        <v>1355</v>
      </c>
      <c r="B9" s="133"/>
      <c r="C9" s="201"/>
      <c r="D9" s="58">
        <f t="shared" si="0"/>
        <v>0</v>
      </c>
      <c r="E9" s="13" t="str">
        <f t="shared" si="1"/>
        <v/>
      </c>
    </row>
    <row r="10" spans="1:6" s="163" customFormat="1" ht="21" customHeight="1">
      <c r="A10" s="59" t="s">
        <v>1356</v>
      </c>
      <c r="B10" s="133">
        <v>6597</v>
      </c>
      <c r="C10" s="201">
        <v>7564</v>
      </c>
      <c r="D10" s="58">
        <f t="shared" si="0"/>
        <v>967</v>
      </c>
      <c r="E10" s="13">
        <f t="shared" si="1"/>
        <v>14.658177959678643</v>
      </c>
    </row>
    <row r="11" spans="1:6" s="163" customFormat="1" ht="21" customHeight="1">
      <c r="A11" s="59" t="s">
        <v>1357</v>
      </c>
      <c r="B11" s="133">
        <v>4213</v>
      </c>
      <c r="C11" s="201">
        <v>5411</v>
      </c>
      <c r="D11" s="58">
        <f t="shared" si="0"/>
        <v>1198</v>
      </c>
      <c r="E11" s="13">
        <f t="shared" si="1"/>
        <v>28.43579397104201</v>
      </c>
    </row>
    <row r="12" spans="1:6" s="163" customFormat="1" ht="21" customHeight="1">
      <c r="A12" s="59" t="s">
        <v>1358</v>
      </c>
      <c r="B12" s="133"/>
      <c r="C12" s="201"/>
      <c r="D12" s="58">
        <f t="shared" si="0"/>
        <v>0</v>
      </c>
      <c r="E12" s="13" t="str">
        <f t="shared" si="1"/>
        <v/>
      </c>
    </row>
    <row r="13" spans="1:6" s="163" customFormat="1" ht="21" customHeight="1">
      <c r="A13" s="59" t="s">
        <v>1359</v>
      </c>
      <c r="B13" s="133"/>
      <c r="C13" s="201"/>
      <c r="D13" s="58">
        <f t="shared" si="0"/>
        <v>0</v>
      </c>
      <c r="E13" s="13" t="str">
        <f t="shared" si="1"/>
        <v/>
      </c>
    </row>
    <row r="14" spans="1:6" s="163" customFormat="1" ht="21" customHeight="1">
      <c r="A14" s="59" t="s">
        <v>1360</v>
      </c>
      <c r="B14" s="133"/>
      <c r="C14" s="201"/>
      <c r="D14" s="58">
        <f t="shared" si="0"/>
        <v>0</v>
      </c>
      <c r="E14" s="13" t="str">
        <f t="shared" si="1"/>
        <v/>
      </c>
    </row>
    <row r="15" spans="1:6" s="163" customFormat="1" ht="21" customHeight="1">
      <c r="A15" s="59" t="s">
        <v>1361</v>
      </c>
      <c r="B15" s="133">
        <v>6743</v>
      </c>
      <c r="C15" s="201">
        <v>7508</v>
      </c>
      <c r="D15" s="58">
        <f t="shared" si="0"/>
        <v>765</v>
      </c>
      <c r="E15" s="13">
        <f t="shared" si="1"/>
        <v>11.345098620791932</v>
      </c>
    </row>
    <row r="16" spans="1:6" s="163" customFormat="1" ht="21" customHeight="1">
      <c r="A16" s="59" t="s">
        <v>1362</v>
      </c>
      <c r="B16" s="133">
        <v>6661</v>
      </c>
      <c r="C16" s="201">
        <v>7342</v>
      </c>
      <c r="D16" s="58">
        <f t="shared" si="0"/>
        <v>681</v>
      </c>
      <c r="E16" s="13">
        <f t="shared" si="1"/>
        <v>10.223690136616122</v>
      </c>
    </row>
    <row r="17" spans="1:5" s="163" customFormat="1" ht="21" customHeight="1">
      <c r="A17" s="59" t="s">
        <v>1363</v>
      </c>
      <c r="B17" s="133"/>
      <c r="C17" s="201"/>
      <c r="D17" s="58">
        <f t="shared" si="0"/>
        <v>0</v>
      </c>
      <c r="E17" s="13" t="str">
        <f t="shared" si="1"/>
        <v/>
      </c>
    </row>
    <row r="18" spans="1:5" s="163" customFormat="1" ht="21" customHeight="1">
      <c r="A18" s="59" t="s">
        <v>1364</v>
      </c>
      <c r="B18" s="133"/>
      <c r="C18" s="201"/>
      <c r="D18" s="58">
        <f t="shared" si="0"/>
        <v>0</v>
      </c>
      <c r="E18" s="13" t="str">
        <f t="shared" si="1"/>
        <v/>
      </c>
    </row>
    <row r="19" spans="1:5" s="163" customFormat="1" ht="21" customHeight="1">
      <c r="A19" s="59" t="s">
        <v>1365</v>
      </c>
      <c r="B19" s="133"/>
      <c r="C19" s="201"/>
      <c r="D19" s="58">
        <f t="shared" si="0"/>
        <v>0</v>
      </c>
      <c r="E19" s="13" t="str">
        <f t="shared" si="1"/>
        <v/>
      </c>
    </row>
    <row r="20" spans="1:5" s="163" customFormat="1" ht="21" customHeight="1">
      <c r="A20" s="59" t="s">
        <v>1366</v>
      </c>
      <c r="B20" s="133"/>
      <c r="C20" s="201"/>
      <c r="D20" s="58">
        <f t="shared" si="0"/>
        <v>0</v>
      </c>
      <c r="E20" s="13" t="str">
        <f t="shared" si="1"/>
        <v/>
      </c>
    </row>
    <row r="21" spans="1:5" s="163" customFormat="1" ht="21" customHeight="1">
      <c r="A21" s="112" t="s">
        <v>1367</v>
      </c>
      <c r="B21" s="133"/>
      <c r="C21" s="201"/>
      <c r="D21" s="58">
        <f t="shared" si="0"/>
        <v>0</v>
      </c>
      <c r="E21" s="13" t="str">
        <f t="shared" si="1"/>
        <v/>
      </c>
    </row>
    <row r="22" spans="1:5" s="163" customFormat="1" ht="21" customHeight="1">
      <c r="A22" s="59" t="s">
        <v>1368</v>
      </c>
      <c r="B22" s="133"/>
      <c r="C22" s="201"/>
      <c r="D22" s="58">
        <f t="shared" si="0"/>
        <v>0</v>
      </c>
      <c r="E22" s="13" t="str">
        <f t="shared" si="1"/>
        <v/>
      </c>
    </row>
    <row r="23" spans="1:5" s="163" customFormat="1" ht="21" customHeight="1">
      <c r="A23" s="59" t="s">
        <v>1369</v>
      </c>
      <c r="B23" s="133">
        <v>4693</v>
      </c>
      <c r="C23" s="201">
        <v>5059</v>
      </c>
      <c r="D23" s="58">
        <f t="shared" si="0"/>
        <v>366</v>
      </c>
      <c r="E23" s="13">
        <f t="shared" si="1"/>
        <v>7.798849350095888</v>
      </c>
    </row>
    <row r="24" spans="1:5" s="163" customFormat="1" ht="21" customHeight="1">
      <c r="A24" s="59" t="s">
        <v>1370</v>
      </c>
      <c r="B24" s="133">
        <v>2288</v>
      </c>
      <c r="C24" s="201">
        <v>2263</v>
      </c>
      <c r="D24" s="58">
        <f t="shared" si="0"/>
        <v>-25</v>
      </c>
      <c r="E24" s="13">
        <f t="shared" si="1"/>
        <v>-1.0926573426573427</v>
      </c>
    </row>
    <row r="25" spans="1:5" ht="21" customHeight="1"/>
    <row r="26" spans="1:5" ht="21" customHeight="1"/>
  </sheetData>
  <mergeCells count="5">
    <mergeCell ref="A2:E2"/>
    <mergeCell ref="A4:A5"/>
    <mergeCell ref="B4:B5"/>
    <mergeCell ref="C4:C5"/>
    <mergeCell ref="D4:E4"/>
  </mergeCells>
  <phoneticPr fontId="2" type="noConversion"/>
  <printOptions horizontalCentered="1"/>
  <pageMargins left="0.78740157480314965" right="0.74803149606299213" top="0.55118110236220474" bottom="0.62992125984251968" header="0.51181102362204722" footer="0.31496062992125984"/>
  <pageSetup paperSize="9" scale="90" firstPageNumber="55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F14"/>
  <sheetViews>
    <sheetView view="pageBreakPreview" zoomScale="115" workbookViewId="0">
      <selection sqref="A1:XFD1048576"/>
    </sheetView>
  </sheetViews>
  <sheetFormatPr defaultColWidth="9" defaultRowHeight="14.25"/>
  <cols>
    <col min="1" max="1" width="41.25" style="162" customWidth="1"/>
    <col min="2" max="5" width="17" style="162" customWidth="1"/>
    <col min="6" max="16384" width="9" style="162"/>
  </cols>
  <sheetData>
    <row r="1" spans="1:6" ht="28.5" customHeight="1">
      <c r="A1" s="188" t="s">
        <v>1453</v>
      </c>
      <c r="B1" s="188"/>
      <c r="C1" s="188"/>
      <c r="D1" s="188"/>
      <c r="E1" s="188"/>
    </row>
    <row r="2" spans="1:6" ht="16.5" customHeight="1">
      <c r="B2" s="160"/>
      <c r="C2" s="160"/>
      <c r="D2" s="160"/>
      <c r="E2" s="129" t="s">
        <v>1394</v>
      </c>
    </row>
    <row r="3" spans="1:6" s="24" customFormat="1" ht="24.75" customHeight="1">
      <c r="A3" s="189" t="s">
        <v>1395</v>
      </c>
      <c r="B3" s="191" t="s">
        <v>1396</v>
      </c>
      <c r="C3" s="191" t="s">
        <v>1397</v>
      </c>
      <c r="D3" s="181" t="s">
        <v>1398</v>
      </c>
      <c r="E3" s="181"/>
      <c r="F3" s="23"/>
    </row>
    <row r="4" spans="1:6" s="24" customFormat="1" ht="24" customHeight="1">
      <c r="A4" s="190"/>
      <c r="B4" s="192"/>
      <c r="C4" s="192"/>
      <c r="D4" s="168" t="s">
        <v>1277</v>
      </c>
      <c r="E4" s="168" t="s">
        <v>1402</v>
      </c>
      <c r="F4" s="23"/>
    </row>
    <row r="5" spans="1:6" s="163" customFormat="1" ht="24" customHeight="1">
      <c r="A5" s="57" t="s">
        <v>1454</v>
      </c>
      <c r="B5" s="58">
        <f>SUM(B6:B13)</f>
        <v>17694</v>
      </c>
      <c r="C5" s="58">
        <f>SUM(C6:C13)</f>
        <v>18730</v>
      </c>
      <c r="D5" s="58">
        <f>C5-B5</f>
        <v>1036</v>
      </c>
      <c r="E5" s="131">
        <f>IF(B5=0,"",D5/B5*100)</f>
        <v>5.8550921216231488</v>
      </c>
    </row>
    <row r="6" spans="1:6" s="163" customFormat="1" ht="24" customHeight="1">
      <c r="A6" s="59" t="s">
        <v>1455</v>
      </c>
      <c r="B6" s="133"/>
      <c r="C6" s="133"/>
      <c r="D6" s="58"/>
      <c r="E6" s="131" t="str">
        <f t="shared" ref="E6:E13" si="0">IF(B6=0,"",D6/B6*100)</f>
        <v/>
      </c>
    </row>
    <row r="7" spans="1:6" s="163" customFormat="1" ht="24" customHeight="1">
      <c r="A7" s="59" t="s">
        <v>1456</v>
      </c>
      <c r="B7" s="133">
        <v>6597</v>
      </c>
      <c r="C7" s="133">
        <v>7564</v>
      </c>
      <c r="D7" s="58">
        <f t="shared" ref="D7:D13" si="1">C7-B7</f>
        <v>967</v>
      </c>
      <c r="E7" s="131">
        <f t="shared" si="0"/>
        <v>14.658177959678643</v>
      </c>
    </row>
    <row r="8" spans="1:6" s="163" customFormat="1" ht="24" customHeight="1">
      <c r="A8" s="59" t="s">
        <v>1457</v>
      </c>
      <c r="B8" s="133"/>
      <c r="C8" s="133"/>
      <c r="D8" s="58"/>
      <c r="E8" s="131" t="str">
        <f t="shared" si="0"/>
        <v/>
      </c>
    </row>
    <row r="9" spans="1:6" s="163" customFormat="1" ht="24" customHeight="1">
      <c r="A9" s="59" t="s">
        <v>1458</v>
      </c>
      <c r="B9" s="133">
        <v>4968</v>
      </c>
      <c r="C9" s="133">
        <v>5026</v>
      </c>
      <c r="D9" s="58">
        <f t="shared" si="1"/>
        <v>58</v>
      </c>
      <c r="E9" s="131">
        <f t="shared" si="0"/>
        <v>1.1674718196457328</v>
      </c>
    </row>
    <row r="10" spans="1:6" s="163" customFormat="1" ht="24" customHeight="1">
      <c r="A10" s="59" t="s">
        <v>1459</v>
      </c>
      <c r="B10" s="133"/>
      <c r="C10" s="133"/>
      <c r="D10" s="58"/>
      <c r="E10" s="131" t="str">
        <f t="shared" si="0"/>
        <v/>
      </c>
    </row>
    <row r="11" spans="1:6" s="163" customFormat="1" ht="24" customHeight="1">
      <c r="A11" s="59" t="s">
        <v>1460</v>
      </c>
      <c r="B11" s="133"/>
      <c r="C11" s="133"/>
      <c r="D11" s="58"/>
      <c r="E11" s="131" t="str">
        <f t="shared" si="0"/>
        <v/>
      </c>
    </row>
    <row r="12" spans="1:6" s="163" customFormat="1" ht="24" customHeight="1">
      <c r="A12" s="59" t="s">
        <v>1461</v>
      </c>
      <c r="B12" s="133">
        <v>4241</v>
      </c>
      <c r="C12" s="133">
        <v>4179</v>
      </c>
      <c r="D12" s="58">
        <f t="shared" si="1"/>
        <v>-62</v>
      </c>
      <c r="E12" s="131">
        <f t="shared" si="0"/>
        <v>-1.4619193586418298</v>
      </c>
    </row>
    <row r="13" spans="1:6" s="163" customFormat="1" ht="24" customHeight="1">
      <c r="A13" s="59" t="s">
        <v>1462</v>
      </c>
      <c r="B13" s="133">
        <v>1888</v>
      </c>
      <c r="C13" s="133">
        <v>1961</v>
      </c>
      <c r="D13" s="58">
        <f t="shared" si="1"/>
        <v>73</v>
      </c>
      <c r="E13" s="131">
        <f t="shared" si="0"/>
        <v>3.8665254237288136</v>
      </c>
    </row>
    <row r="14" spans="1:6" ht="24" customHeight="1"/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9055118110236221" right="0.74803149606299213" top="0.70866141732283472" bottom="0.98425196850393704" header="0.51181102362204722" footer="0.51181102362204722"/>
  <pageSetup paperSize="9" scale="105" firstPageNumber="56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F24"/>
  <sheetViews>
    <sheetView showZeros="0" view="pageBreakPreview" topLeftCell="A2" workbookViewId="0">
      <selection activeCell="A2" sqref="A1:XFD1048576"/>
    </sheetView>
  </sheetViews>
  <sheetFormatPr defaultColWidth="9" defaultRowHeight="14.25"/>
  <cols>
    <col min="1" max="1" width="40.875" style="162" customWidth="1"/>
    <col min="2" max="5" width="19" style="162" customWidth="1"/>
    <col min="6" max="16384" width="9" style="162"/>
  </cols>
  <sheetData>
    <row r="1" spans="1:6" ht="23.25" hidden="1" customHeight="1">
      <c r="A1" s="56" t="s">
        <v>1463</v>
      </c>
    </row>
    <row r="2" spans="1:6" ht="28.5" customHeight="1">
      <c r="A2" s="188" t="s">
        <v>1464</v>
      </c>
      <c r="B2" s="188"/>
      <c r="C2" s="188"/>
      <c r="D2" s="188"/>
      <c r="E2" s="188"/>
    </row>
    <row r="3" spans="1:6" ht="16.5" customHeight="1">
      <c r="B3" s="160"/>
      <c r="C3" s="160"/>
      <c r="D3" s="130"/>
      <c r="E3" s="129" t="s">
        <v>1394</v>
      </c>
    </row>
    <row r="4" spans="1:6" s="24" customFormat="1" ht="20.25" customHeight="1">
      <c r="A4" s="189" t="s">
        <v>1395</v>
      </c>
      <c r="B4" s="191" t="s">
        <v>1396</v>
      </c>
      <c r="C4" s="191" t="s">
        <v>1397</v>
      </c>
      <c r="D4" s="181" t="s">
        <v>1398</v>
      </c>
      <c r="E4" s="181"/>
      <c r="F4" s="23"/>
    </row>
    <row r="5" spans="1:6" s="24" customFormat="1" ht="20.25" customHeight="1">
      <c r="A5" s="190"/>
      <c r="B5" s="192"/>
      <c r="C5" s="192"/>
      <c r="D5" s="168" t="s">
        <v>1277</v>
      </c>
      <c r="E5" s="168" t="s">
        <v>1402</v>
      </c>
      <c r="F5" s="23"/>
    </row>
    <row r="6" spans="1:6" ht="20.25" customHeight="1">
      <c r="A6" s="57" t="s">
        <v>1465</v>
      </c>
      <c r="B6" s="58">
        <f>SUM(B7,B10,B12,B15,B18,B21,B23,B24)</f>
        <v>20321</v>
      </c>
      <c r="C6" s="58">
        <f>SUM(C7,C10,C12,C15,C18,C21,C23,C24)</f>
        <v>22394</v>
      </c>
      <c r="D6" s="164">
        <f>C6-B6</f>
        <v>2073</v>
      </c>
      <c r="E6" s="131">
        <f>IF(B6=0,"",D6/B6*100)</f>
        <v>10.201269622557945</v>
      </c>
    </row>
    <row r="7" spans="1:6" ht="20.25" customHeight="1">
      <c r="A7" s="59" t="s">
        <v>1466</v>
      </c>
      <c r="B7" s="133"/>
      <c r="C7" s="133"/>
      <c r="D7" s="164">
        <f t="shared" ref="D7:D24" si="0">C7-B7</f>
        <v>0</v>
      </c>
      <c r="E7" s="131" t="str">
        <f t="shared" ref="E7:E24" si="1">IF(B7=0,"",D7/B7*100)</f>
        <v/>
      </c>
    </row>
    <row r="8" spans="1:6" ht="20.25" customHeight="1">
      <c r="A8" s="59" t="s">
        <v>1467</v>
      </c>
      <c r="B8" s="133"/>
      <c r="C8" s="133"/>
      <c r="D8" s="164">
        <f t="shared" si="0"/>
        <v>0</v>
      </c>
      <c r="E8" s="131" t="str">
        <f t="shared" si="1"/>
        <v/>
      </c>
    </row>
    <row r="9" spans="1:6" ht="20.25" customHeight="1">
      <c r="A9" s="59" t="s">
        <v>1468</v>
      </c>
      <c r="B9" s="133"/>
      <c r="C9" s="133"/>
      <c r="D9" s="164">
        <f t="shared" si="0"/>
        <v>0</v>
      </c>
      <c r="E9" s="131" t="str">
        <f t="shared" si="1"/>
        <v/>
      </c>
    </row>
    <row r="10" spans="1:6" ht="20.25" customHeight="1">
      <c r="A10" s="59" t="s">
        <v>1469</v>
      </c>
      <c r="B10" s="133">
        <v>6597</v>
      </c>
      <c r="C10" s="133">
        <v>7564</v>
      </c>
      <c r="D10" s="164">
        <f t="shared" si="0"/>
        <v>967</v>
      </c>
      <c r="E10" s="131">
        <f t="shared" si="1"/>
        <v>14.658177959678643</v>
      </c>
    </row>
    <row r="11" spans="1:6" ht="20.25" customHeight="1">
      <c r="A11" s="59" t="s">
        <v>1470</v>
      </c>
      <c r="B11" s="133">
        <v>4213</v>
      </c>
      <c r="C11" s="133">
        <v>5411</v>
      </c>
      <c r="D11" s="164">
        <f t="shared" si="0"/>
        <v>1198</v>
      </c>
      <c r="E11" s="131">
        <f t="shared" si="1"/>
        <v>28.43579397104201</v>
      </c>
    </row>
    <row r="12" spans="1:6" ht="20.25" customHeight="1">
      <c r="A12" s="59" t="s">
        <v>1471</v>
      </c>
      <c r="B12" s="132"/>
      <c r="C12" s="132"/>
      <c r="D12" s="164">
        <f t="shared" si="0"/>
        <v>0</v>
      </c>
      <c r="E12" s="131" t="str">
        <f t="shared" si="1"/>
        <v/>
      </c>
    </row>
    <row r="13" spans="1:6" ht="20.25" customHeight="1">
      <c r="A13" s="59" t="s">
        <v>1472</v>
      </c>
      <c r="B13" s="132"/>
      <c r="C13" s="132"/>
      <c r="D13" s="164">
        <f t="shared" si="0"/>
        <v>0</v>
      </c>
      <c r="E13" s="131" t="str">
        <f t="shared" si="1"/>
        <v/>
      </c>
    </row>
    <row r="14" spans="1:6" ht="20.25" customHeight="1">
      <c r="A14" s="59" t="s">
        <v>1473</v>
      </c>
      <c r="B14" s="132"/>
      <c r="C14" s="132"/>
      <c r="D14" s="164">
        <f t="shared" si="0"/>
        <v>0</v>
      </c>
      <c r="E14" s="131" t="str">
        <f t="shared" si="1"/>
        <v/>
      </c>
    </row>
    <row r="15" spans="1:6" ht="20.25" customHeight="1">
      <c r="A15" s="59" t="s">
        <v>1474</v>
      </c>
      <c r="B15" s="133">
        <v>6743</v>
      </c>
      <c r="C15" s="133">
        <v>7508</v>
      </c>
      <c r="D15" s="164">
        <f t="shared" si="0"/>
        <v>765</v>
      </c>
      <c r="E15" s="131">
        <f t="shared" si="1"/>
        <v>11.345098620791932</v>
      </c>
    </row>
    <row r="16" spans="1:6" ht="20.25" customHeight="1">
      <c r="A16" s="59" t="s">
        <v>1475</v>
      </c>
      <c r="B16" s="133">
        <v>6661</v>
      </c>
      <c r="C16" s="133">
        <v>7342</v>
      </c>
      <c r="D16" s="164">
        <f t="shared" si="0"/>
        <v>681</v>
      </c>
      <c r="E16" s="131">
        <f t="shared" si="1"/>
        <v>10.223690136616122</v>
      </c>
    </row>
    <row r="17" spans="1:5" ht="20.25" customHeight="1">
      <c r="A17" s="59" t="s">
        <v>1476</v>
      </c>
      <c r="B17" s="132"/>
      <c r="C17" s="132"/>
      <c r="D17" s="164">
        <f t="shared" si="0"/>
        <v>0</v>
      </c>
      <c r="E17" s="131" t="str">
        <f t="shared" si="1"/>
        <v/>
      </c>
    </row>
    <row r="18" spans="1:5" ht="20.25" customHeight="1">
      <c r="A18" s="59" t="s">
        <v>1477</v>
      </c>
      <c r="B18" s="132"/>
      <c r="C18" s="132"/>
      <c r="D18" s="164">
        <f t="shared" si="0"/>
        <v>0</v>
      </c>
      <c r="E18" s="131" t="str">
        <f t="shared" si="1"/>
        <v/>
      </c>
    </row>
    <row r="19" spans="1:5" ht="20.25" customHeight="1">
      <c r="A19" s="59" t="s">
        <v>1478</v>
      </c>
      <c r="B19" s="132"/>
      <c r="C19" s="132"/>
      <c r="D19" s="164">
        <f t="shared" si="0"/>
        <v>0</v>
      </c>
      <c r="E19" s="131" t="str">
        <f t="shared" si="1"/>
        <v/>
      </c>
    </row>
    <row r="20" spans="1:5" ht="20.25" customHeight="1">
      <c r="A20" s="59" t="s">
        <v>1479</v>
      </c>
      <c r="B20" s="132"/>
      <c r="C20" s="132"/>
      <c r="D20" s="164">
        <f t="shared" si="0"/>
        <v>0</v>
      </c>
      <c r="E20" s="131" t="str">
        <f t="shared" si="1"/>
        <v/>
      </c>
    </row>
    <row r="21" spans="1:5" ht="20.25" customHeight="1">
      <c r="A21" s="112" t="s">
        <v>1480</v>
      </c>
      <c r="B21" s="132"/>
      <c r="C21" s="132"/>
      <c r="D21" s="164">
        <f t="shared" si="0"/>
        <v>0</v>
      </c>
      <c r="E21" s="131" t="str">
        <f t="shared" si="1"/>
        <v/>
      </c>
    </row>
    <row r="22" spans="1:5" ht="20.25" customHeight="1">
      <c r="A22" s="59" t="s">
        <v>1481</v>
      </c>
      <c r="B22" s="132"/>
      <c r="C22" s="132"/>
      <c r="D22" s="164">
        <f t="shared" si="0"/>
        <v>0</v>
      </c>
      <c r="E22" s="131" t="str">
        <f t="shared" si="1"/>
        <v/>
      </c>
    </row>
    <row r="23" spans="1:5" ht="20.25" customHeight="1">
      <c r="A23" s="112" t="s">
        <v>1482</v>
      </c>
      <c r="B23" s="133">
        <v>4693</v>
      </c>
      <c r="C23" s="133">
        <v>5059</v>
      </c>
      <c r="D23" s="164">
        <f t="shared" si="0"/>
        <v>366</v>
      </c>
      <c r="E23" s="131">
        <f t="shared" si="1"/>
        <v>7.798849350095888</v>
      </c>
    </row>
    <row r="24" spans="1:5" s="163" customFormat="1" ht="20.25" customHeight="1">
      <c r="A24" s="112" t="s">
        <v>1483</v>
      </c>
      <c r="B24" s="133">
        <v>2288</v>
      </c>
      <c r="C24" s="133">
        <v>2263</v>
      </c>
      <c r="D24" s="164">
        <f t="shared" si="0"/>
        <v>-25</v>
      </c>
      <c r="E24" s="131">
        <f t="shared" si="1"/>
        <v>-1.0926573426573427</v>
      </c>
    </row>
  </sheetData>
  <mergeCells count="5">
    <mergeCell ref="A2:E2"/>
    <mergeCell ref="A4:A5"/>
    <mergeCell ref="B4:B5"/>
    <mergeCell ref="C4:C5"/>
    <mergeCell ref="D4:E4"/>
  </mergeCells>
  <phoneticPr fontId="2" type="noConversion"/>
  <printOptions horizontalCentered="1"/>
  <pageMargins left="0.9055118110236221" right="0.74803149606299213" top="0.6692913385826772" bottom="0.82677165354330717" header="0.51181102362204722" footer="0.51181102362204722"/>
  <pageSetup paperSize="9" firstPageNumber="57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F22"/>
  <sheetViews>
    <sheetView showZeros="0" tabSelected="1" view="pageBreakPreview" workbookViewId="0">
      <selection activeCell="A3" sqref="A3:A4"/>
    </sheetView>
  </sheetViews>
  <sheetFormatPr defaultColWidth="9" defaultRowHeight="14.25"/>
  <cols>
    <col min="1" max="1" width="48.875" style="162" customWidth="1"/>
    <col min="2" max="5" width="17.75" style="162" customWidth="1"/>
    <col min="6" max="16384" width="9" style="162"/>
  </cols>
  <sheetData>
    <row r="1" spans="1:6" ht="34.5" customHeight="1">
      <c r="A1" s="188" t="s">
        <v>1484</v>
      </c>
      <c r="B1" s="188"/>
      <c r="C1" s="188"/>
      <c r="D1" s="188"/>
      <c r="E1" s="188"/>
    </row>
    <row r="2" spans="1:6" ht="19.5" customHeight="1">
      <c r="B2" s="160"/>
      <c r="C2" s="160"/>
      <c r="D2" s="160"/>
      <c r="E2" s="129" t="s">
        <v>1394</v>
      </c>
    </row>
    <row r="3" spans="1:6" s="24" customFormat="1" ht="24.75" customHeight="1">
      <c r="A3" s="189" t="s">
        <v>1395</v>
      </c>
      <c r="B3" s="191" t="s">
        <v>1396</v>
      </c>
      <c r="C3" s="191" t="s">
        <v>1397</v>
      </c>
      <c r="D3" s="181" t="s">
        <v>1398</v>
      </c>
      <c r="E3" s="181"/>
      <c r="F3" s="23"/>
    </row>
    <row r="4" spans="1:6" s="24" customFormat="1" ht="20.25" customHeight="1">
      <c r="A4" s="190"/>
      <c r="B4" s="192"/>
      <c r="C4" s="192"/>
      <c r="D4" s="168" t="s">
        <v>1277</v>
      </c>
      <c r="E4" s="168" t="s">
        <v>1402</v>
      </c>
      <c r="F4" s="23"/>
    </row>
    <row r="5" spans="1:6" ht="26.25" customHeight="1">
      <c r="A5" s="57" t="s">
        <v>1454</v>
      </c>
      <c r="B5" s="58">
        <f>SUM(B6,B9,B10,B13,B16,B19,B21,B22)</f>
        <v>17694</v>
      </c>
      <c r="C5" s="58">
        <f>SUM(C6,C9,C10,C13,C16,C19,C21,C22)</f>
        <v>18730</v>
      </c>
      <c r="D5" s="58">
        <f>C5-B5</f>
        <v>1036</v>
      </c>
      <c r="E5" s="131">
        <f>IF(B5=0,"",D5/B5*100)</f>
        <v>5.8550921216231488</v>
      </c>
    </row>
    <row r="6" spans="1:6" ht="24.75" customHeight="1">
      <c r="A6" s="59" t="s">
        <v>1485</v>
      </c>
      <c r="B6" s="58"/>
      <c r="C6" s="58"/>
      <c r="D6" s="58">
        <f t="shared" ref="D6:D22" si="0">C6-B6</f>
        <v>0</v>
      </c>
      <c r="E6" s="131" t="str">
        <f t="shared" ref="E6:E22" si="1">IF(B6=0,"",D6/B6*100)</f>
        <v/>
      </c>
    </row>
    <row r="7" spans="1:6" ht="24.75" customHeight="1">
      <c r="A7" s="59" t="s">
        <v>1486</v>
      </c>
      <c r="B7" s="58"/>
      <c r="C7" s="58"/>
      <c r="D7" s="58">
        <f t="shared" si="0"/>
        <v>0</v>
      </c>
      <c r="E7" s="131" t="str">
        <f t="shared" si="1"/>
        <v/>
      </c>
    </row>
    <row r="8" spans="1:6" ht="24.75" customHeight="1">
      <c r="A8" s="59" t="s">
        <v>1487</v>
      </c>
      <c r="B8" s="58"/>
      <c r="C8" s="58"/>
      <c r="D8" s="58">
        <f t="shared" si="0"/>
        <v>0</v>
      </c>
      <c r="E8" s="131" t="str">
        <f t="shared" si="1"/>
        <v/>
      </c>
    </row>
    <row r="9" spans="1:6" ht="24.75" customHeight="1">
      <c r="A9" s="59" t="s">
        <v>1456</v>
      </c>
      <c r="B9" s="133">
        <v>6597</v>
      </c>
      <c r="C9" s="133">
        <v>7564</v>
      </c>
      <c r="D9" s="58">
        <f t="shared" si="0"/>
        <v>967</v>
      </c>
      <c r="E9" s="131">
        <f t="shared" si="1"/>
        <v>14.658177959678643</v>
      </c>
    </row>
    <row r="10" spans="1:6" ht="24.75" customHeight="1">
      <c r="A10" s="59" t="s">
        <v>1457</v>
      </c>
      <c r="B10" s="58"/>
      <c r="C10" s="58"/>
      <c r="D10" s="58">
        <f t="shared" si="0"/>
        <v>0</v>
      </c>
      <c r="E10" s="131" t="str">
        <f t="shared" si="1"/>
        <v/>
      </c>
    </row>
    <row r="11" spans="1:6" ht="24.75" customHeight="1">
      <c r="A11" s="59" t="s">
        <v>1488</v>
      </c>
      <c r="B11" s="58"/>
      <c r="C11" s="58"/>
      <c r="D11" s="58">
        <f t="shared" si="0"/>
        <v>0</v>
      </c>
      <c r="E11" s="131" t="str">
        <f t="shared" si="1"/>
        <v/>
      </c>
    </row>
    <row r="12" spans="1:6" ht="24.75" customHeight="1">
      <c r="A12" s="59" t="s">
        <v>1489</v>
      </c>
      <c r="B12" s="58"/>
      <c r="C12" s="58"/>
      <c r="D12" s="58">
        <f t="shared" si="0"/>
        <v>0</v>
      </c>
      <c r="E12" s="131" t="str">
        <f t="shared" si="1"/>
        <v/>
      </c>
    </row>
    <row r="13" spans="1:6" ht="24.75" customHeight="1">
      <c r="A13" s="59" t="s">
        <v>1458</v>
      </c>
      <c r="B13" s="133">
        <v>4968</v>
      </c>
      <c r="C13" s="133">
        <v>5026</v>
      </c>
      <c r="D13" s="58">
        <f t="shared" si="0"/>
        <v>58</v>
      </c>
      <c r="E13" s="131">
        <f t="shared" si="1"/>
        <v>1.1674718196457328</v>
      </c>
    </row>
    <row r="14" spans="1:6" ht="24.75" customHeight="1">
      <c r="A14" s="59" t="s">
        <v>1490</v>
      </c>
      <c r="B14" s="58">
        <v>3009</v>
      </c>
      <c r="C14" s="58">
        <v>2924</v>
      </c>
      <c r="D14" s="58">
        <f t="shared" si="0"/>
        <v>-85</v>
      </c>
      <c r="E14" s="131">
        <f t="shared" si="1"/>
        <v>-2.8248587570621471</v>
      </c>
    </row>
    <row r="15" spans="1:6" ht="24.75" customHeight="1">
      <c r="A15" s="59" t="s">
        <v>1491</v>
      </c>
      <c r="B15" s="58">
        <v>1960</v>
      </c>
      <c r="C15" s="58">
        <v>2102</v>
      </c>
      <c r="D15" s="58">
        <f t="shared" si="0"/>
        <v>142</v>
      </c>
      <c r="E15" s="131">
        <f t="shared" si="1"/>
        <v>7.2448979591836729</v>
      </c>
    </row>
    <row r="16" spans="1:6" ht="24.75" customHeight="1">
      <c r="A16" s="59" t="s">
        <v>1459</v>
      </c>
      <c r="B16" s="58"/>
      <c r="C16" s="58"/>
      <c r="D16" s="58">
        <f t="shared" si="0"/>
        <v>0</v>
      </c>
      <c r="E16" s="131" t="str">
        <f t="shared" si="1"/>
        <v/>
      </c>
    </row>
    <row r="17" spans="1:5" ht="24.75" customHeight="1">
      <c r="A17" s="59" t="s">
        <v>1492</v>
      </c>
      <c r="B17" s="58"/>
      <c r="C17" s="58"/>
      <c r="D17" s="58">
        <f t="shared" si="0"/>
        <v>0</v>
      </c>
      <c r="E17" s="131" t="str">
        <f t="shared" si="1"/>
        <v/>
      </c>
    </row>
    <row r="18" spans="1:5" ht="24.75" customHeight="1">
      <c r="A18" s="59" t="s">
        <v>1493</v>
      </c>
      <c r="B18" s="58"/>
      <c r="C18" s="58"/>
      <c r="D18" s="58">
        <f t="shared" si="0"/>
        <v>0</v>
      </c>
      <c r="E18" s="131" t="str">
        <f t="shared" si="1"/>
        <v/>
      </c>
    </row>
    <row r="19" spans="1:5" ht="24.75" customHeight="1">
      <c r="A19" s="112" t="s">
        <v>1494</v>
      </c>
      <c r="B19" s="58"/>
      <c r="C19" s="58"/>
      <c r="D19" s="58">
        <f t="shared" si="0"/>
        <v>0</v>
      </c>
      <c r="E19" s="131" t="str">
        <f t="shared" si="1"/>
        <v/>
      </c>
    </row>
    <row r="20" spans="1:5" ht="24.75" customHeight="1">
      <c r="A20" s="59" t="s">
        <v>1495</v>
      </c>
      <c r="B20" s="58"/>
      <c r="C20" s="58"/>
      <c r="D20" s="58">
        <f t="shared" si="0"/>
        <v>0</v>
      </c>
      <c r="E20" s="131" t="str">
        <f t="shared" si="1"/>
        <v/>
      </c>
    </row>
    <row r="21" spans="1:5" ht="22.5" customHeight="1">
      <c r="A21" s="112" t="s">
        <v>1461</v>
      </c>
      <c r="B21" s="133">
        <v>4241</v>
      </c>
      <c r="C21" s="133">
        <v>4179</v>
      </c>
      <c r="D21" s="58">
        <f t="shared" si="0"/>
        <v>-62</v>
      </c>
      <c r="E21" s="131">
        <f t="shared" si="1"/>
        <v>-1.4619193586418298</v>
      </c>
    </row>
    <row r="22" spans="1:5" s="163" customFormat="1" ht="22.5" customHeight="1">
      <c r="A22" s="112" t="s">
        <v>1462</v>
      </c>
      <c r="B22" s="133">
        <v>1888</v>
      </c>
      <c r="C22" s="133">
        <v>1961</v>
      </c>
      <c r="D22" s="58">
        <f t="shared" si="0"/>
        <v>73</v>
      </c>
      <c r="E22" s="131">
        <f t="shared" si="1"/>
        <v>3.8665254237288136</v>
      </c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9055118110236221" right="0.74803149606299213" top="0.47244094488188981" bottom="0.39370078740157483" header="0.35433070866141736" footer="0.39370078740157483"/>
  <pageSetup paperSize="9" scale="95" firstPageNumber="58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  <pageSetUpPr fitToPage="1"/>
  </sheetPr>
  <dimension ref="A1:F6968"/>
  <sheetViews>
    <sheetView showZeros="0" view="pageBreakPreview" zoomScale="98" zoomScaleSheetLayoutView="98" workbookViewId="0">
      <selection activeCell="B3" sqref="B3:B4"/>
    </sheetView>
  </sheetViews>
  <sheetFormatPr defaultColWidth="6.875" defaultRowHeight="12.75" customHeight="1"/>
  <cols>
    <col min="1" max="1" width="43.625" style="5" customWidth="1"/>
    <col min="2" max="2" width="17.625" style="11" customWidth="1"/>
    <col min="3" max="3" width="17" style="8" customWidth="1"/>
    <col min="4" max="5" width="16.875" style="8" customWidth="1"/>
    <col min="6" max="6" width="2.875" style="80" customWidth="1"/>
    <col min="7" max="239" width="6.875" style="5" customWidth="1"/>
    <col min="240" max="16384" width="6.875" style="5"/>
  </cols>
  <sheetData>
    <row r="1" spans="1:6" s="8" customFormat="1" ht="26.25" customHeight="1">
      <c r="A1" s="169" t="s">
        <v>1376</v>
      </c>
      <c r="B1" s="169"/>
      <c r="C1" s="169"/>
      <c r="D1" s="169"/>
      <c r="E1" s="169"/>
      <c r="F1" s="17"/>
    </row>
    <row r="2" spans="1:6" s="8" customFormat="1" ht="16.5" customHeight="1">
      <c r="A2" s="9"/>
      <c r="B2" s="10"/>
      <c r="C2" s="74"/>
      <c r="E2" s="120" t="s">
        <v>238</v>
      </c>
      <c r="F2" s="17"/>
    </row>
    <row r="3" spans="1:6" s="32" customFormat="1" ht="17.25" customHeight="1">
      <c r="A3" s="173" t="s">
        <v>239</v>
      </c>
      <c r="B3" s="174" t="s">
        <v>1377</v>
      </c>
      <c r="C3" s="174" t="s">
        <v>1373</v>
      </c>
      <c r="D3" s="175" t="s">
        <v>1374</v>
      </c>
      <c r="E3" s="175"/>
    </row>
    <row r="4" spans="1:6" s="32" customFormat="1" ht="17.25" customHeight="1">
      <c r="A4" s="173"/>
      <c r="B4" s="174"/>
      <c r="C4" s="174"/>
      <c r="D4" s="6" t="s">
        <v>240</v>
      </c>
      <c r="E4" s="22" t="s">
        <v>241</v>
      </c>
    </row>
    <row r="5" spans="1:6" s="77" customFormat="1" ht="20.100000000000001" customHeight="1">
      <c r="A5" s="114" t="s">
        <v>242</v>
      </c>
      <c r="B5" s="75">
        <f>SUM(B6:B29)</f>
        <v>83685</v>
      </c>
      <c r="C5" s="75">
        <f>SUM(C6:C29)</f>
        <v>42701</v>
      </c>
      <c r="D5" s="75">
        <f>C5-B5</f>
        <v>-40984</v>
      </c>
      <c r="E5" s="76">
        <f>IF(B5=0,"",D5/B5*100)</f>
        <v>-48.974129174881995</v>
      </c>
    </row>
    <row r="6" spans="1:6" s="77" customFormat="1" ht="20.100000000000001" customHeight="1">
      <c r="A6" s="78" t="s">
        <v>243</v>
      </c>
      <c r="B6" s="75">
        <v>11972</v>
      </c>
      <c r="C6" s="75">
        <v>9695</v>
      </c>
      <c r="D6" s="75">
        <f t="shared" ref="D6:D29" si="0">C6-B6</f>
        <v>-2277</v>
      </c>
      <c r="E6" s="76">
        <f t="shared" ref="E6:E29" si="1">IF(B6=0,"",D6/B6*100)</f>
        <v>-19.019378549949884</v>
      </c>
    </row>
    <row r="7" spans="1:6" s="77" customFormat="1" ht="20.100000000000001" customHeight="1">
      <c r="A7" s="78" t="s">
        <v>244</v>
      </c>
      <c r="B7" s="75"/>
      <c r="C7" s="75"/>
      <c r="D7" s="75">
        <f t="shared" si="0"/>
        <v>0</v>
      </c>
      <c r="E7" s="76" t="str">
        <f t="shared" si="1"/>
        <v/>
      </c>
    </row>
    <row r="8" spans="1:6" s="77" customFormat="1" ht="20.100000000000001" customHeight="1">
      <c r="A8" s="78" t="s">
        <v>245</v>
      </c>
      <c r="B8" s="75">
        <v>3249</v>
      </c>
      <c r="C8" s="75">
        <v>2471</v>
      </c>
      <c r="D8" s="75">
        <f t="shared" si="0"/>
        <v>-778</v>
      </c>
      <c r="E8" s="76">
        <f t="shared" si="1"/>
        <v>-23.945829485995691</v>
      </c>
    </row>
    <row r="9" spans="1:6" s="77" customFormat="1" ht="19.149999999999999" customHeight="1">
      <c r="A9" s="78" t="s">
        <v>246</v>
      </c>
      <c r="B9" s="75">
        <v>9377</v>
      </c>
      <c r="C9" s="75">
        <v>8658</v>
      </c>
      <c r="D9" s="75">
        <f t="shared" si="0"/>
        <v>-719</v>
      </c>
      <c r="E9" s="76">
        <f t="shared" si="1"/>
        <v>-7.6676975578543249</v>
      </c>
    </row>
    <row r="10" spans="1:6" s="79" customFormat="1" ht="20.100000000000001" customHeight="1">
      <c r="A10" s="78" t="s">
        <v>214</v>
      </c>
      <c r="B10" s="75"/>
      <c r="C10" s="75"/>
      <c r="D10" s="75">
        <f t="shared" si="0"/>
        <v>0</v>
      </c>
      <c r="E10" s="76" t="str">
        <f t="shared" si="1"/>
        <v/>
      </c>
    </row>
    <row r="11" spans="1:6" s="79" customFormat="1" ht="20.100000000000001" customHeight="1">
      <c r="A11" s="78" t="s">
        <v>215</v>
      </c>
      <c r="B11" s="75">
        <v>1207</v>
      </c>
      <c r="C11" s="75">
        <v>410</v>
      </c>
      <c r="D11" s="75">
        <f t="shared" si="0"/>
        <v>-797</v>
      </c>
      <c r="E11" s="76">
        <f t="shared" si="1"/>
        <v>-66.031483015741514</v>
      </c>
    </row>
    <row r="12" spans="1:6" s="79" customFormat="1" ht="20.100000000000001" customHeight="1">
      <c r="A12" s="78" t="s">
        <v>247</v>
      </c>
      <c r="B12" s="75">
        <v>13873</v>
      </c>
      <c r="C12" s="75">
        <v>6948</v>
      </c>
      <c r="D12" s="75">
        <f t="shared" si="0"/>
        <v>-6925</v>
      </c>
      <c r="E12" s="76">
        <f t="shared" si="1"/>
        <v>-49.917105168312546</v>
      </c>
    </row>
    <row r="13" spans="1:6" s="79" customFormat="1" ht="20.100000000000001" customHeight="1">
      <c r="A13" s="78" t="s">
        <v>248</v>
      </c>
      <c r="B13" s="75"/>
      <c r="C13" s="75"/>
      <c r="D13" s="75">
        <f t="shared" si="0"/>
        <v>0</v>
      </c>
      <c r="E13" s="76" t="str">
        <f t="shared" si="1"/>
        <v/>
      </c>
    </row>
    <row r="14" spans="1:6" s="79" customFormat="1" ht="20.100000000000001" customHeight="1">
      <c r="A14" s="78" t="s">
        <v>262</v>
      </c>
      <c r="B14" s="75">
        <v>5649</v>
      </c>
      <c r="C14" s="75">
        <v>2178</v>
      </c>
      <c r="D14" s="75">
        <f t="shared" si="0"/>
        <v>-3471</v>
      </c>
      <c r="E14" s="76">
        <f t="shared" si="1"/>
        <v>-61.444503451938395</v>
      </c>
    </row>
    <row r="15" spans="1:6" s="79" customFormat="1" ht="20.100000000000001" customHeight="1">
      <c r="A15" s="78" t="s">
        <v>216</v>
      </c>
      <c r="B15" s="75">
        <v>3160</v>
      </c>
      <c r="C15" s="75">
        <v>286</v>
      </c>
      <c r="D15" s="75">
        <f t="shared" si="0"/>
        <v>-2874</v>
      </c>
      <c r="E15" s="76">
        <f t="shared" si="1"/>
        <v>-90.949367088607588</v>
      </c>
    </row>
    <row r="16" spans="1:6" s="79" customFormat="1" ht="20.100000000000001" customHeight="1">
      <c r="A16" s="78" t="s">
        <v>217</v>
      </c>
      <c r="B16" s="75">
        <v>4144</v>
      </c>
      <c r="C16" s="75">
        <v>2545</v>
      </c>
      <c r="D16" s="75">
        <f t="shared" si="0"/>
        <v>-1599</v>
      </c>
      <c r="E16" s="76">
        <f t="shared" si="1"/>
        <v>-38.585907335907336</v>
      </c>
    </row>
    <row r="17" spans="1:5" s="79" customFormat="1" ht="20.100000000000001" customHeight="1">
      <c r="A17" s="78" t="s">
        <v>249</v>
      </c>
      <c r="B17" s="75">
        <v>20198</v>
      </c>
      <c r="C17" s="75">
        <v>3587</v>
      </c>
      <c r="D17" s="75">
        <f t="shared" si="0"/>
        <v>-16611</v>
      </c>
      <c r="E17" s="76">
        <f t="shared" si="1"/>
        <v>-82.240815922368554</v>
      </c>
    </row>
    <row r="18" spans="1:5" s="79" customFormat="1" ht="20.100000000000001" customHeight="1">
      <c r="A18" s="78" t="s">
        <v>250</v>
      </c>
      <c r="B18" s="75">
        <v>2574</v>
      </c>
      <c r="C18" s="75">
        <v>263</v>
      </c>
      <c r="D18" s="75">
        <f t="shared" si="0"/>
        <v>-2311</v>
      </c>
      <c r="E18" s="76">
        <f t="shared" si="1"/>
        <v>-89.782439782439781</v>
      </c>
    </row>
    <row r="19" spans="1:5" s="79" customFormat="1" ht="20.100000000000001" customHeight="1">
      <c r="A19" s="78" t="s">
        <v>251</v>
      </c>
      <c r="B19" s="75">
        <v>1662</v>
      </c>
      <c r="C19" s="75">
        <v>662</v>
      </c>
      <c r="D19" s="75">
        <f t="shared" si="0"/>
        <v>-1000</v>
      </c>
      <c r="E19" s="76">
        <f t="shared" si="1"/>
        <v>-60.168471720818296</v>
      </c>
    </row>
    <row r="20" spans="1:5" s="79" customFormat="1" ht="20.100000000000001" customHeight="1">
      <c r="A20" s="78" t="s">
        <v>252</v>
      </c>
      <c r="B20" s="75">
        <v>746</v>
      </c>
      <c r="C20" s="75">
        <v>289</v>
      </c>
      <c r="D20" s="75">
        <f t="shared" si="0"/>
        <v>-457</v>
      </c>
      <c r="E20" s="76">
        <f t="shared" si="1"/>
        <v>-61.260053619302944</v>
      </c>
    </row>
    <row r="21" spans="1:5" s="79" customFormat="1" ht="20.100000000000001" customHeight="1">
      <c r="A21" s="78" t="s">
        <v>253</v>
      </c>
      <c r="B21" s="75"/>
      <c r="C21" s="75"/>
      <c r="D21" s="75">
        <f t="shared" si="0"/>
        <v>0</v>
      </c>
      <c r="E21" s="76" t="str">
        <f t="shared" si="1"/>
        <v/>
      </c>
    </row>
    <row r="22" spans="1:5" s="79" customFormat="1" ht="20.100000000000001" customHeight="1">
      <c r="A22" s="78" t="s">
        <v>1297</v>
      </c>
      <c r="B22" s="75"/>
      <c r="C22" s="75"/>
      <c r="D22" s="75">
        <f t="shared" si="0"/>
        <v>0</v>
      </c>
      <c r="E22" s="76" t="str">
        <f t="shared" si="1"/>
        <v/>
      </c>
    </row>
    <row r="23" spans="1:5" s="79" customFormat="1" ht="20.100000000000001" customHeight="1">
      <c r="A23" s="78" t="s">
        <v>255</v>
      </c>
      <c r="B23" s="75">
        <v>1359</v>
      </c>
      <c r="C23" s="75">
        <v>879</v>
      </c>
      <c r="D23" s="75">
        <f t="shared" si="0"/>
        <v>-480</v>
      </c>
      <c r="E23" s="76">
        <f t="shared" si="1"/>
        <v>-35.320088300220753</v>
      </c>
    </row>
    <row r="24" spans="1:5" s="79" customFormat="1" ht="20.100000000000001" customHeight="1">
      <c r="A24" s="78" t="s">
        <v>256</v>
      </c>
      <c r="B24" s="75">
        <v>1823</v>
      </c>
      <c r="C24" s="75">
        <v>1726</v>
      </c>
      <c r="D24" s="75">
        <f t="shared" si="0"/>
        <v>-97</v>
      </c>
      <c r="E24" s="76">
        <f t="shared" si="1"/>
        <v>-5.3208996160175532</v>
      </c>
    </row>
    <row r="25" spans="1:5" s="79" customFormat="1" ht="20.100000000000001" customHeight="1">
      <c r="A25" s="78" t="s">
        <v>258</v>
      </c>
      <c r="B25" s="75">
        <v>1030</v>
      </c>
      <c r="C25" s="75"/>
      <c r="D25" s="75">
        <f t="shared" si="0"/>
        <v>-1030</v>
      </c>
      <c r="E25" s="76">
        <f t="shared" si="1"/>
        <v>-100</v>
      </c>
    </row>
    <row r="26" spans="1:5" s="79" customFormat="1" ht="20.100000000000001" customHeight="1">
      <c r="A26" s="78" t="s">
        <v>259</v>
      </c>
      <c r="B26" s="75"/>
      <c r="C26" s="75">
        <v>400</v>
      </c>
      <c r="D26" s="75">
        <f t="shared" si="0"/>
        <v>400</v>
      </c>
      <c r="E26" s="76" t="str">
        <f t="shared" si="1"/>
        <v/>
      </c>
    </row>
    <row r="27" spans="1:5" s="79" customFormat="1" ht="20.100000000000001" customHeight="1">
      <c r="A27" s="78" t="s">
        <v>260</v>
      </c>
      <c r="B27" s="75">
        <v>1527</v>
      </c>
      <c r="C27" s="75">
        <v>1695</v>
      </c>
      <c r="D27" s="75">
        <f t="shared" si="0"/>
        <v>168</v>
      </c>
      <c r="E27" s="76">
        <f t="shared" si="1"/>
        <v>11.00196463654224</v>
      </c>
    </row>
    <row r="28" spans="1:5" s="79" customFormat="1" ht="20.100000000000001" customHeight="1">
      <c r="A28" s="78" t="s">
        <v>261</v>
      </c>
      <c r="B28" s="75">
        <v>15</v>
      </c>
      <c r="C28" s="75">
        <v>9</v>
      </c>
      <c r="D28" s="75">
        <f t="shared" si="0"/>
        <v>-6</v>
      </c>
      <c r="E28" s="76">
        <f t="shared" si="1"/>
        <v>-40</v>
      </c>
    </row>
    <row r="29" spans="1:5" s="79" customFormat="1" ht="20.100000000000001" customHeight="1">
      <c r="A29" s="78" t="s">
        <v>254</v>
      </c>
      <c r="B29" s="75">
        <v>120</v>
      </c>
      <c r="C29" s="75"/>
      <c r="D29" s="75">
        <f t="shared" si="0"/>
        <v>-120</v>
      </c>
      <c r="E29" s="76">
        <f t="shared" si="1"/>
        <v>-100</v>
      </c>
    </row>
    <row r="30" spans="1:5" ht="15.75" customHeight="1"/>
    <row r="31" spans="1:5" ht="15.75" customHeight="1">
      <c r="B31" s="103"/>
      <c r="C31" s="104"/>
    </row>
    <row r="32" spans="1:5" ht="15.75" customHeight="1">
      <c r="B32" s="103"/>
      <c r="C32" s="10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86" orientation="landscape" r:id="rId1"/>
  <headerFooter alignWithMargins="0">
    <oddFooter>&amp;C&amp;14—&amp;P—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F60"/>
  <sheetViews>
    <sheetView showZeros="0" view="pageBreakPreview" workbookViewId="0">
      <selection activeCell="D8" sqref="D8"/>
    </sheetView>
  </sheetViews>
  <sheetFormatPr defaultColWidth="9" defaultRowHeight="24.75" customHeight="1"/>
  <cols>
    <col min="1" max="1" width="39.625" style="2" customWidth="1"/>
    <col min="2" max="2" width="20.625" style="2" customWidth="1"/>
    <col min="3" max="3" width="39.625" style="2" customWidth="1"/>
    <col min="4" max="4" width="20.625" style="2" customWidth="1"/>
    <col min="5" max="16384" width="9" style="2"/>
  </cols>
  <sheetData>
    <row r="1" spans="1:6" s="26" customFormat="1" ht="37.5" customHeight="1">
      <c r="A1" s="169" t="s">
        <v>1378</v>
      </c>
      <c r="B1" s="169"/>
      <c r="C1" s="169"/>
      <c r="D1" s="169"/>
    </row>
    <row r="2" spans="1:6" s="29" customFormat="1" ht="26.25" customHeight="1">
      <c r="A2" s="27"/>
      <c r="B2" s="28"/>
      <c r="D2" s="127" t="s">
        <v>141</v>
      </c>
    </row>
    <row r="3" spans="1:6" s="26" customFormat="1" ht="24" customHeight="1">
      <c r="A3" s="30" t="s">
        <v>1276</v>
      </c>
      <c r="B3" s="30" t="s">
        <v>76</v>
      </c>
      <c r="C3" s="30" t="s">
        <v>1276</v>
      </c>
      <c r="D3" s="30" t="s">
        <v>76</v>
      </c>
    </row>
    <row r="4" spans="1:6" s="29" customFormat="1" ht="24" customHeight="1">
      <c r="A4" s="38" t="s">
        <v>40</v>
      </c>
      <c r="B4" s="20">
        <f>全收预!C5</f>
        <v>24100</v>
      </c>
      <c r="C4" s="81" t="s">
        <v>41</v>
      </c>
      <c r="D4" s="44">
        <f>全支预!C5</f>
        <v>42701</v>
      </c>
    </row>
    <row r="5" spans="1:6" s="29" customFormat="1" ht="24" customHeight="1">
      <c r="A5" s="38" t="s">
        <v>207</v>
      </c>
      <c r="B5" s="44">
        <f>SUM(B6:B8)</f>
        <v>21872</v>
      </c>
      <c r="C5" s="81" t="s">
        <v>208</v>
      </c>
      <c r="D5" s="44">
        <f>SUM(D6:D7)</f>
        <v>13041</v>
      </c>
    </row>
    <row r="6" spans="1:6" s="29" customFormat="1" ht="24" customHeight="1">
      <c r="A6" s="38" t="s">
        <v>205</v>
      </c>
      <c r="B6" s="44">
        <v>5409</v>
      </c>
      <c r="C6" s="38" t="s">
        <v>209</v>
      </c>
      <c r="D6" s="44">
        <v>10199</v>
      </c>
    </row>
    <row r="7" spans="1:6" s="29" customFormat="1" ht="24" customHeight="1">
      <c r="A7" s="38" t="s">
        <v>206</v>
      </c>
      <c r="B7" s="44">
        <v>16463</v>
      </c>
      <c r="C7" s="38" t="s">
        <v>210</v>
      </c>
      <c r="D7" s="44">
        <v>2842</v>
      </c>
    </row>
    <row r="8" spans="1:6" s="29" customFormat="1" ht="24" customHeight="1">
      <c r="A8" s="45" t="s">
        <v>1293</v>
      </c>
      <c r="B8" s="82"/>
      <c r="C8" s="81" t="s">
        <v>211</v>
      </c>
      <c r="D8" s="44"/>
      <c r="F8" s="29" t="s">
        <v>77</v>
      </c>
    </row>
    <row r="9" spans="1:6" s="29" customFormat="1" ht="24" customHeight="1">
      <c r="A9" s="45" t="s">
        <v>263</v>
      </c>
      <c r="B9" s="82"/>
      <c r="C9" s="81" t="s">
        <v>264</v>
      </c>
      <c r="D9" s="44"/>
    </row>
    <row r="10" spans="1:6" s="29" customFormat="1" ht="24" customHeight="1">
      <c r="A10" s="45" t="s">
        <v>265</v>
      </c>
      <c r="B10" s="46"/>
      <c r="C10" s="81" t="s">
        <v>266</v>
      </c>
      <c r="D10" s="44"/>
    </row>
    <row r="11" spans="1:6" s="29" customFormat="1" ht="24" customHeight="1">
      <c r="A11" s="81" t="s">
        <v>213</v>
      </c>
      <c r="B11" s="46">
        <v>9770</v>
      </c>
      <c r="C11" s="81" t="s">
        <v>267</v>
      </c>
      <c r="D11" s="44"/>
    </row>
    <row r="12" spans="1:6" s="26" customFormat="1" ht="24" customHeight="1">
      <c r="A12" s="38" t="s">
        <v>233</v>
      </c>
      <c r="B12" s="44">
        <v>3670</v>
      </c>
      <c r="C12" s="83"/>
      <c r="D12" s="83"/>
    </row>
    <row r="13" spans="1:6" s="26" customFormat="1" ht="24" customHeight="1">
      <c r="A13" s="84" t="s">
        <v>1280</v>
      </c>
      <c r="B13" s="134">
        <f>SUM(B4,B5,B9,B10,B11)</f>
        <v>55742</v>
      </c>
      <c r="C13" s="84" t="s">
        <v>1281</v>
      </c>
      <c r="D13" s="134">
        <f>SUM(D4,D5,D8,D9,D10,D11)</f>
        <v>55742</v>
      </c>
    </row>
    <row r="14" spans="1:6" s="26" customFormat="1" ht="24" customHeight="1">
      <c r="B14" s="85"/>
    </row>
    <row r="15" spans="1:6" s="26" customFormat="1" ht="24" customHeight="1">
      <c r="B15" s="85"/>
    </row>
    <row r="16" spans="1:6" s="26" customFormat="1" ht="24" customHeight="1">
      <c r="B16" s="85"/>
    </row>
    <row r="17" spans="2:2" s="26" customFormat="1" ht="24" customHeight="1">
      <c r="B17" s="85"/>
    </row>
    <row r="18" spans="2:2" s="26" customFormat="1" ht="24" customHeight="1">
      <c r="B18" s="85"/>
    </row>
    <row r="19" spans="2:2" s="26" customFormat="1" ht="24.75" customHeight="1">
      <c r="B19" s="85"/>
    </row>
    <row r="20" spans="2:2" s="26" customFormat="1" ht="24.75" customHeight="1"/>
    <row r="21" spans="2:2" s="26" customFormat="1" ht="24.75" customHeight="1"/>
    <row r="22" spans="2:2" s="26" customFormat="1" ht="24.75" customHeight="1"/>
    <row r="23" spans="2:2" s="26" customFormat="1" ht="24.75" customHeight="1"/>
    <row r="24" spans="2:2" s="26" customFormat="1" ht="24.75" customHeight="1"/>
    <row r="25" spans="2:2" s="26" customFormat="1" ht="24.75" customHeight="1"/>
    <row r="26" spans="2:2" s="26" customFormat="1" ht="24.75" customHeight="1"/>
    <row r="27" spans="2:2" s="26" customFormat="1" ht="24.75" customHeight="1"/>
    <row r="28" spans="2:2" s="26" customFormat="1" ht="24.75" customHeight="1"/>
    <row r="29" spans="2:2" s="26" customFormat="1" ht="24.75" customHeight="1"/>
    <row r="30" spans="2:2" s="26" customFormat="1" ht="24.75" customHeight="1"/>
    <row r="31" spans="2:2" s="26" customFormat="1" ht="24.75" customHeight="1"/>
    <row r="32" spans="2:2" s="26" customFormat="1" ht="24.75" customHeight="1"/>
    <row r="33" s="26" customFormat="1" ht="24.75" customHeight="1"/>
    <row r="34" s="26" customFormat="1" ht="24.75" customHeight="1"/>
    <row r="35" s="26" customFormat="1" ht="24.75" customHeight="1"/>
    <row r="36" s="26" customFormat="1" ht="24.75" customHeight="1"/>
    <row r="37" s="26" customFormat="1" ht="24.75" customHeight="1"/>
    <row r="38" s="26" customFormat="1" ht="24.75" customHeight="1"/>
    <row r="39" s="26" customFormat="1" ht="24.75" customHeight="1"/>
    <row r="40" s="26" customFormat="1" ht="24.75" customHeight="1"/>
    <row r="41" s="26" customFormat="1" ht="24.75" customHeight="1"/>
    <row r="42" s="26" customFormat="1" ht="24.75" customHeight="1"/>
    <row r="43" s="26" customFormat="1" ht="24.75" customHeight="1"/>
    <row r="44" s="26" customFormat="1" ht="24.75" customHeight="1"/>
    <row r="45" s="26" customFormat="1" ht="24.75" customHeight="1"/>
    <row r="46" s="26" customFormat="1" ht="24.75" customHeight="1"/>
    <row r="47" s="26" customFormat="1" ht="24.75" customHeight="1"/>
    <row r="48" s="26" customFormat="1" ht="24.75" customHeight="1"/>
    <row r="49" s="26" customFormat="1" ht="24.75" customHeight="1"/>
    <row r="50" s="26" customFormat="1" ht="24.75" customHeight="1"/>
    <row r="51" s="26" customFormat="1" ht="24.75" customHeight="1"/>
    <row r="52" s="26" customFormat="1" ht="24.75" customHeight="1"/>
    <row r="53" s="26" customFormat="1" ht="24.75" customHeight="1"/>
    <row r="54" s="26" customFormat="1" ht="24.75" customHeight="1"/>
    <row r="55" s="26" customFormat="1" ht="24.75" customHeight="1"/>
    <row r="56" s="26" customFormat="1" ht="24.75" customHeight="1"/>
    <row r="57" s="26" customFormat="1" ht="24.75" customHeight="1"/>
    <row r="58" s="26" customFormat="1" ht="24.75" customHeight="1"/>
    <row r="59" s="26" customFormat="1" ht="24.75" customHeight="1"/>
    <row r="60" s="26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31496062992125984"/>
  <pageSetup paperSize="9" firstPageNumber="34" orientation="landscape" r:id="rId1"/>
  <headerFooter alignWithMargins="0">
    <oddFooter>&amp;C—&amp;P—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H60"/>
  <sheetViews>
    <sheetView showZeros="0" view="pageBreakPreview" workbookViewId="0">
      <pane xSplit="1" ySplit="4" topLeftCell="B20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E30" sqref="E30"/>
    </sheetView>
  </sheetViews>
  <sheetFormatPr defaultRowHeight="14.25"/>
  <cols>
    <col min="1" max="1" width="35.875" customWidth="1"/>
    <col min="2" max="3" width="19.375" customWidth="1"/>
    <col min="4" max="4" width="18.5" customWidth="1"/>
    <col min="5" max="5" width="18.625" customWidth="1"/>
    <col min="6" max="6" width="3.5" style="21" customWidth="1"/>
  </cols>
  <sheetData>
    <row r="1" spans="1:6" s="1" customFormat="1" ht="31.5" customHeight="1">
      <c r="A1" s="176" t="s">
        <v>1379</v>
      </c>
      <c r="B1" s="176"/>
      <c r="C1" s="176"/>
      <c r="D1" s="176"/>
      <c r="E1" s="176"/>
      <c r="F1" s="16"/>
    </row>
    <row r="2" spans="1:6" s="1" customFormat="1" ht="22.5" customHeight="1">
      <c r="E2" s="7" t="s">
        <v>1283</v>
      </c>
      <c r="F2" s="16"/>
    </row>
    <row r="3" spans="1:6" s="29" customFormat="1" ht="24" customHeight="1">
      <c r="A3" s="170" t="s">
        <v>94</v>
      </c>
      <c r="B3" s="170" t="s">
        <v>1372</v>
      </c>
      <c r="C3" s="170" t="s">
        <v>1373</v>
      </c>
      <c r="D3" s="172" t="s">
        <v>1374</v>
      </c>
      <c r="E3" s="172"/>
      <c r="F3" s="33"/>
    </row>
    <row r="4" spans="1:6" s="29" customFormat="1" ht="24" customHeight="1">
      <c r="A4" s="171"/>
      <c r="B4" s="171"/>
      <c r="C4" s="171"/>
      <c r="D4" s="30" t="s">
        <v>95</v>
      </c>
      <c r="E4" s="30" t="s">
        <v>96</v>
      </c>
      <c r="F4" s="33"/>
    </row>
    <row r="5" spans="1:6" s="40" customFormat="1" ht="19.899999999999999" customHeight="1">
      <c r="A5" s="115" t="s">
        <v>39</v>
      </c>
      <c r="B5" s="42">
        <f>SUM(B6,B23)</f>
        <v>22253</v>
      </c>
      <c r="C5" s="42">
        <f>SUM(C6,C23)</f>
        <v>20240</v>
      </c>
      <c r="D5" s="42">
        <f>C5-B5</f>
        <v>-2013</v>
      </c>
      <c r="E5" s="116">
        <f>IF(B5=0,"",D5/B5*100)</f>
        <v>-9.0459713297083528</v>
      </c>
      <c r="F5" s="39"/>
    </row>
    <row r="6" spans="1:6" s="40" customFormat="1" ht="19.899999999999999" customHeight="1">
      <c r="A6" s="41" t="s">
        <v>1278</v>
      </c>
      <c r="B6" s="42">
        <f>SUM(B7:B22)</f>
        <v>17838</v>
      </c>
      <c r="C6" s="42">
        <f>SUM(C7:C22)</f>
        <v>16960</v>
      </c>
      <c r="D6" s="42">
        <f t="shared" ref="D6:D30" si="0">C6-B6</f>
        <v>-878</v>
      </c>
      <c r="E6" s="116">
        <f t="shared" ref="E6:E30" si="1">IF(B6=0,"",D6/B6*100)</f>
        <v>-4.9220764659715215</v>
      </c>
      <c r="F6" s="39"/>
    </row>
    <row r="7" spans="1:6" s="40" customFormat="1" ht="19.899999999999999" customHeight="1">
      <c r="A7" s="41" t="s">
        <v>97</v>
      </c>
      <c r="B7" s="42">
        <v>9599</v>
      </c>
      <c r="C7" s="42">
        <v>8075</v>
      </c>
      <c r="D7" s="42">
        <f t="shared" si="0"/>
        <v>-1524</v>
      </c>
      <c r="E7" s="116">
        <f t="shared" si="1"/>
        <v>-15.876653818106053</v>
      </c>
      <c r="F7" s="19"/>
    </row>
    <row r="8" spans="1:6" s="40" customFormat="1" ht="19.899999999999999" customHeight="1">
      <c r="A8" s="41" t="s">
        <v>98</v>
      </c>
      <c r="B8" s="42"/>
      <c r="C8" s="42"/>
      <c r="D8" s="42">
        <f t="shared" si="0"/>
        <v>0</v>
      </c>
      <c r="E8" s="116" t="str">
        <f t="shared" si="1"/>
        <v/>
      </c>
      <c r="F8" s="19"/>
    </row>
    <row r="9" spans="1:6" s="40" customFormat="1" ht="19.899999999999999" customHeight="1">
      <c r="A9" s="41" t="s">
        <v>99</v>
      </c>
      <c r="B9" s="42">
        <v>63</v>
      </c>
      <c r="C9" s="42">
        <v>435</v>
      </c>
      <c r="D9" s="42">
        <f t="shared" si="0"/>
        <v>372</v>
      </c>
      <c r="E9" s="116">
        <f t="shared" si="1"/>
        <v>590.47619047619048</v>
      </c>
      <c r="F9" s="19"/>
    </row>
    <row r="10" spans="1:6" s="40" customFormat="1" ht="19.899999999999999" customHeight="1">
      <c r="A10" s="41" t="s">
        <v>100</v>
      </c>
      <c r="B10" s="42">
        <v>134</v>
      </c>
      <c r="C10" s="42">
        <v>250</v>
      </c>
      <c r="D10" s="42">
        <f t="shared" si="0"/>
        <v>116</v>
      </c>
      <c r="E10" s="116">
        <f t="shared" si="1"/>
        <v>86.567164179104466</v>
      </c>
      <c r="F10" s="19"/>
    </row>
    <row r="11" spans="1:6" s="40" customFormat="1" ht="19.899999999999999" customHeight="1">
      <c r="A11" s="41" t="s">
        <v>101</v>
      </c>
      <c r="B11" s="42"/>
      <c r="C11" s="42"/>
      <c r="D11" s="42">
        <f t="shared" si="0"/>
        <v>0</v>
      </c>
      <c r="E11" s="116" t="str">
        <f t="shared" si="1"/>
        <v/>
      </c>
      <c r="F11" s="19"/>
    </row>
    <row r="12" spans="1:6" s="40" customFormat="1" ht="19.899999999999999" customHeight="1">
      <c r="A12" s="41" t="s">
        <v>102</v>
      </c>
      <c r="B12" s="42">
        <v>1385</v>
      </c>
      <c r="C12" s="42">
        <v>1180</v>
      </c>
      <c r="D12" s="42">
        <f t="shared" si="0"/>
        <v>-205</v>
      </c>
      <c r="E12" s="116">
        <f t="shared" si="1"/>
        <v>-14.801444043321299</v>
      </c>
      <c r="F12" s="19"/>
    </row>
    <row r="13" spans="1:6" s="40" customFormat="1" ht="19.899999999999999" customHeight="1">
      <c r="A13" s="41" t="s">
        <v>103</v>
      </c>
      <c r="B13" s="42">
        <v>1303</v>
      </c>
      <c r="C13" s="42">
        <v>1405</v>
      </c>
      <c r="D13" s="42">
        <f t="shared" si="0"/>
        <v>102</v>
      </c>
      <c r="E13" s="116">
        <f t="shared" si="1"/>
        <v>7.8280890253261708</v>
      </c>
      <c r="F13" s="19"/>
    </row>
    <row r="14" spans="1:6" s="40" customFormat="1" ht="19.899999999999999" customHeight="1">
      <c r="A14" s="41" t="s">
        <v>222</v>
      </c>
      <c r="B14" s="42">
        <v>169</v>
      </c>
      <c r="C14" s="42">
        <v>217</v>
      </c>
      <c r="D14" s="42">
        <f t="shared" si="0"/>
        <v>48</v>
      </c>
      <c r="E14" s="116">
        <f t="shared" si="1"/>
        <v>28.402366863905325</v>
      </c>
      <c r="F14" s="19"/>
    </row>
    <row r="15" spans="1:6" s="40" customFormat="1" ht="19.899999999999999" customHeight="1">
      <c r="A15" s="41" t="s">
        <v>104</v>
      </c>
      <c r="B15" s="42">
        <v>3352</v>
      </c>
      <c r="C15" s="42">
        <v>3483</v>
      </c>
      <c r="D15" s="42">
        <f t="shared" si="0"/>
        <v>131</v>
      </c>
      <c r="E15" s="116">
        <f t="shared" si="1"/>
        <v>3.9081145584725538</v>
      </c>
      <c r="F15" s="19"/>
    </row>
    <row r="16" spans="1:6" s="40" customFormat="1" ht="19.899999999999999" customHeight="1">
      <c r="A16" s="41" t="s">
        <v>223</v>
      </c>
      <c r="B16" s="42">
        <v>193</v>
      </c>
      <c r="C16" s="42">
        <v>340</v>
      </c>
      <c r="D16" s="42">
        <f t="shared" si="0"/>
        <v>147</v>
      </c>
      <c r="E16" s="116">
        <f t="shared" si="1"/>
        <v>76.165803108808291</v>
      </c>
      <c r="F16" s="19"/>
    </row>
    <row r="17" spans="1:8" s="40" customFormat="1" ht="19.899999999999999" customHeight="1">
      <c r="A17" s="41" t="s">
        <v>105</v>
      </c>
      <c r="B17" s="42">
        <v>11</v>
      </c>
      <c r="C17" s="42">
        <v>40</v>
      </c>
      <c r="D17" s="42">
        <f t="shared" si="0"/>
        <v>29</v>
      </c>
      <c r="E17" s="116">
        <f t="shared" si="1"/>
        <v>263.63636363636363</v>
      </c>
      <c r="F17" s="19"/>
    </row>
    <row r="18" spans="1:8" s="40" customFormat="1" ht="19.899999999999999" customHeight="1">
      <c r="A18" s="41" t="s">
        <v>224</v>
      </c>
      <c r="B18" s="42">
        <v>48</v>
      </c>
      <c r="C18" s="42"/>
      <c r="D18" s="42">
        <f t="shared" si="0"/>
        <v>-48</v>
      </c>
      <c r="E18" s="116">
        <f t="shared" si="1"/>
        <v>-100</v>
      </c>
      <c r="F18" s="19"/>
    </row>
    <row r="19" spans="1:8" s="40" customFormat="1" ht="19.899999999999999" customHeight="1">
      <c r="A19" s="41" t="s">
        <v>225</v>
      </c>
      <c r="B19" s="42">
        <v>1551</v>
      </c>
      <c r="C19" s="42">
        <v>1500</v>
      </c>
      <c r="D19" s="42">
        <f t="shared" si="0"/>
        <v>-51</v>
      </c>
      <c r="E19" s="116">
        <f t="shared" si="1"/>
        <v>-3.2882011605415857</v>
      </c>
      <c r="F19" s="19"/>
    </row>
    <row r="20" spans="1:8" s="40" customFormat="1" ht="19.899999999999999" customHeight="1">
      <c r="A20" s="41" t="s">
        <v>226</v>
      </c>
      <c r="B20" s="42">
        <v>25</v>
      </c>
      <c r="C20" s="42"/>
      <c r="D20" s="42">
        <f t="shared" si="0"/>
        <v>-25</v>
      </c>
      <c r="E20" s="116">
        <f t="shared" si="1"/>
        <v>-100</v>
      </c>
      <c r="F20" s="19"/>
    </row>
    <row r="21" spans="1:8" s="40" customFormat="1" ht="19.899999999999999" customHeight="1">
      <c r="A21" s="41" t="s">
        <v>257</v>
      </c>
      <c r="B21" s="42">
        <v>5</v>
      </c>
      <c r="C21" s="42">
        <v>15</v>
      </c>
      <c r="D21" s="42">
        <f t="shared" ref="D21" si="2">C21-B21</f>
        <v>10</v>
      </c>
      <c r="E21" s="116">
        <f t="shared" ref="E21" si="3">IF(B21=0,"",D21/B21*100)</f>
        <v>200</v>
      </c>
      <c r="F21" s="19"/>
    </row>
    <row r="22" spans="1:8" s="40" customFormat="1" ht="19.899999999999999" customHeight="1">
      <c r="A22" s="41" t="s">
        <v>1299</v>
      </c>
      <c r="B22" s="42"/>
      <c r="C22" s="42">
        <v>20</v>
      </c>
      <c r="D22" s="42">
        <f t="shared" si="0"/>
        <v>20</v>
      </c>
      <c r="E22" s="116" t="str">
        <f t="shared" si="1"/>
        <v/>
      </c>
      <c r="F22" s="19"/>
    </row>
    <row r="23" spans="1:8" s="5" customFormat="1" ht="19.899999999999999" customHeight="1">
      <c r="A23" s="41" t="s">
        <v>1279</v>
      </c>
      <c r="B23" s="42">
        <f>SUM(B24:B30)</f>
        <v>4415</v>
      </c>
      <c r="C23" s="42">
        <f>SUM(C24:C30)</f>
        <v>3280</v>
      </c>
      <c r="D23" s="42">
        <f t="shared" si="0"/>
        <v>-1135</v>
      </c>
      <c r="E23" s="116">
        <f t="shared" si="1"/>
        <v>-25.707814269535671</v>
      </c>
      <c r="F23" s="43"/>
    </row>
    <row r="24" spans="1:8" s="5" customFormat="1" ht="19.899999999999999" customHeight="1">
      <c r="A24" s="41" t="s">
        <v>1288</v>
      </c>
      <c r="B24" s="42">
        <v>980</v>
      </c>
      <c r="C24" s="42">
        <v>630</v>
      </c>
      <c r="D24" s="42">
        <f t="shared" si="0"/>
        <v>-350</v>
      </c>
      <c r="E24" s="116">
        <f t="shared" si="1"/>
        <v>-35.714285714285715</v>
      </c>
      <c r="F24" s="19"/>
    </row>
    <row r="25" spans="1:8" s="5" customFormat="1" ht="19.899999999999999" customHeight="1">
      <c r="A25" s="41" t="s">
        <v>106</v>
      </c>
      <c r="B25" s="42">
        <v>982</v>
      </c>
      <c r="C25" s="42">
        <v>1270</v>
      </c>
      <c r="D25" s="42">
        <f t="shared" si="0"/>
        <v>288</v>
      </c>
      <c r="E25" s="116">
        <f t="shared" si="1"/>
        <v>29.327902240325866</v>
      </c>
      <c r="F25" s="19"/>
    </row>
    <row r="26" spans="1:8" s="5" customFormat="1" ht="19.899999999999999" customHeight="1">
      <c r="A26" s="41" t="s">
        <v>107</v>
      </c>
      <c r="B26" s="42">
        <v>463</v>
      </c>
      <c r="C26" s="42">
        <v>1000</v>
      </c>
      <c r="D26" s="42">
        <f t="shared" si="0"/>
        <v>537</v>
      </c>
      <c r="E26" s="116">
        <f t="shared" si="1"/>
        <v>115.98272138228943</v>
      </c>
      <c r="F26" s="19"/>
    </row>
    <row r="27" spans="1:8" s="5" customFormat="1" ht="19.899999999999999" customHeight="1">
      <c r="A27" s="41" t="s">
        <v>108</v>
      </c>
      <c r="B27" s="42"/>
      <c r="C27" s="42"/>
      <c r="D27" s="42">
        <f t="shared" si="0"/>
        <v>0</v>
      </c>
      <c r="E27" s="116" t="str">
        <f t="shared" si="1"/>
        <v/>
      </c>
      <c r="F27" s="19"/>
    </row>
    <row r="28" spans="1:8" s="5" customFormat="1" ht="19.899999999999999" customHeight="1">
      <c r="A28" s="41" t="s">
        <v>109</v>
      </c>
      <c r="B28" s="42">
        <v>1935</v>
      </c>
      <c r="C28" s="42">
        <v>280</v>
      </c>
      <c r="D28" s="42">
        <f t="shared" si="0"/>
        <v>-1655</v>
      </c>
      <c r="E28" s="116">
        <f t="shared" si="1"/>
        <v>-85.529715762273909</v>
      </c>
      <c r="F28" s="19"/>
    </row>
    <row r="29" spans="1:8" s="34" customFormat="1" ht="19.899999999999999" customHeight="1">
      <c r="A29" s="41" t="s">
        <v>236</v>
      </c>
      <c r="B29" s="37">
        <v>55</v>
      </c>
      <c r="C29" s="37">
        <v>85</v>
      </c>
      <c r="D29" s="42">
        <f t="shared" si="0"/>
        <v>30</v>
      </c>
      <c r="E29" s="116">
        <f t="shared" si="1"/>
        <v>54.54545454545454</v>
      </c>
      <c r="F29" s="36"/>
      <c r="G29" s="35"/>
      <c r="H29" s="35"/>
    </row>
    <row r="30" spans="1:8" s="34" customFormat="1" ht="19.899999999999999" customHeight="1">
      <c r="A30" s="41" t="s">
        <v>237</v>
      </c>
      <c r="B30" s="37"/>
      <c r="C30" s="37">
        <v>15</v>
      </c>
      <c r="D30" s="42">
        <f t="shared" si="0"/>
        <v>15</v>
      </c>
      <c r="E30" s="116" t="str">
        <f t="shared" si="1"/>
        <v/>
      </c>
      <c r="F30" s="36"/>
      <c r="G30" s="35"/>
      <c r="H30" s="35"/>
    </row>
    <row r="31" spans="1:8" s="1" customFormat="1">
      <c r="F31" s="16"/>
    </row>
    <row r="32" spans="1:8" s="1" customFormat="1">
      <c r="F32" s="16"/>
    </row>
    <row r="33" spans="6:6" s="1" customFormat="1">
      <c r="F33" s="16"/>
    </row>
    <row r="34" spans="6:6" s="1" customFormat="1">
      <c r="F34" s="16"/>
    </row>
    <row r="35" spans="6:6" s="1" customFormat="1">
      <c r="F35" s="16"/>
    </row>
    <row r="36" spans="6:6" s="1" customFormat="1">
      <c r="F36" s="16"/>
    </row>
    <row r="37" spans="6:6" s="1" customFormat="1">
      <c r="F37" s="16"/>
    </row>
    <row r="38" spans="6:6" s="1" customFormat="1">
      <c r="F38" s="16"/>
    </row>
    <row r="39" spans="6:6" s="1" customFormat="1">
      <c r="F39" s="16"/>
    </row>
    <row r="40" spans="6:6" s="1" customFormat="1">
      <c r="F40" s="16"/>
    </row>
    <row r="41" spans="6:6" s="1" customFormat="1">
      <c r="F41" s="16"/>
    </row>
    <row r="42" spans="6:6" s="1" customFormat="1">
      <c r="F42" s="16"/>
    </row>
    <row r="43" spans="6:6" s="1" customFormat="1">
      <c r="F43" s="16"/>
    </row>
    <row r="44" spans="6:6" s="1" customFormat="1">
      <c r="F44" s="16"/>
    </row>
    <row r="45" spans="6:6" s="1" customFormat="1">
      <c r="F45" s="16"/>
    </row>
    <row r="46" spans="6:6" s="1" customFormat="1">
      <c r="F46" s="16"/>
    </row>
    <row r="47" spans="6:6" s="1" customFormat="1">
      <c r="F47" s="16"/>
    </row>
    <row r="48" spans="6:6" s="1" customFormat="1">
      <c r="F48" s="16"/>
    </row>
    <row r="49" spans="6:6" s="1" customFormat="1">
      <c r="F49" s="16"/>
    </row>
    <row r="50" spans="6:6" s="1" customFormat="1">
      <c r="F50" s="16"/>
    </row>
    <row r="51" spans="6:6" s="1" customFormat="1">
      <c r="F51" s="16"/>
    </row>
    <row r="52" spans="6:6" s="1" customFormat="1">
      <c r="F52" s="16"/>
    </row>
    <row r="53" spans="6:6" s="1" customFormat="1">
      <c r="F53" s="16"/>
    </row>
    <row r="54" spans="6:6" s="1" customFormat="1">
      <c r="F54" s="16"/>
    </row>
    <row r="55" spans="6:6" s="1" customFormat="1">
      <c r="F55" s="16"/>
    </row>
    <row r="56" spans="6:6" s="1" customFormat="1">
      <c r="F56" s="16"/>
    </row>
    <row r="57" spans="6:6" s="1" customFormat="1">
      <c r="F57" s="16"/>
    </row>
    <row r="58" spans="6:6" s="1" customFormat="1">
      <c r="F58" s="16"/>
    </row>
    <row r="59" spans="6:6" s="1" customFormat="1">
      <c r="F59" s="16"/>
    </row>
    <row r="60" spans="6:6" s="1" customFormat="1">
      <c r="F60" s="16"/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31496062992125984" bottom="0.15748031496062992" header="0.51181102362204722" footer="7.874015748031496E-2"/>
  <pageSetup paperSize="9" scale="75" firstPageNumber="34" orientation="landscape" useFirstPageNumber="1" r:id="rId1"/>
  <headerFooter alignWithMargins="0"/>
  <rowBreaks count="1" manualBreakCount="1">
    <brk id="30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 enableFormatConditionsCalculation="0">
    <tabColor rgb="FFFFFF00"/>
  </sheetPr>
  <dimension ref="A1:N1373"/>
  <sheetViews>
    <sheetView showZeros="0" view="pageBreakPreview" zoomScale="115" zoomScaleSheetLayoutView="100" workbookViewId="0">
      <pane xSplit="1" ySplit="5" topLeftCell="B100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B1016" sqref="B1016"/>
    </sheetView>
  </sheetViews>
  <sheetFormatPr defaultColWidth="6.875" defaultRowHeight="13.5"/>
  <cols>
    <col min="1" max="1" width="38.125" style="8" customWidth="1"/>
    <col min="2" max="3" width="24.5" style="106" customWidth="1"/>
    <col min="4" max="5" width="24.5" style="8" customWidth="1"/>
    <col min="6" max="6" width="11.375" style="8" customWidth="1"/>
    <col min="7" max="7" width="11.25" style="8" customWidth="1"/>
    <col min="8" max="8" width="13.375" style="8" customWidth="1"/>
    <col min="9" max="9" width="9.75" style="8" customWidth="1"/>
    <col min="10" max="10" width="6.875" style="31" customWidth="1"/>
    <col min="11" max="11" width="5" style="19" customWidth="1"/>
    <col min="12" max="12" width="12.375" style="8" customWidth="1"/>
    <col min="13" max="13" width="9.125" style="8" customWidth="1"/>
    <col min="14" max="14" width="10.375" style="8" customWidth="1"/>
    <col min="15" max="243" width="6.875" style="8" customWidth="1"/>
    <col min="244" max="16384" width="6.875" style="8"/>
  </cols>
  <sheetData>
    <row r="1" spans="1:14" ht="22.9" customHeight="1">
      <c r="A1" s="169" t="s">
        <v>1393</v>
      </c>
      <c r="B1" s="169"/>
      <c r="C1" s="169"/>
      <c r="D1" s="169"/>
      <c r="E1" s="169"/>
    </row>
    <row r="2" spans="1:14" ht="14.25">
      <c r="A2" s="121"/>
      <c r="B2" s="122"/>
      <c r="C2" s="122"/>
      <c r="D2" s="18"/>
      <c r="E2" s="120" t="s">
        <v>1394</v>
      </c>
    </row>
    <row r="3" spans="1:14" s="32" customFormat="1" ht="13.5" customHeight="1">
      <c r="A3" s="197" t="s">
        <v>1395</v>
      </c>
      <c r="B3" s="195" t="s">
        <v>1372</v>
      </c>
      <c r="C3" s="195" t="s">
        <v>1397</v>
      </c>
      <c r="D3" s="193" t="s">
        <v>1398</v>
      </c>
      <c r="E3" s="194"/>
      <c r="F3" s="199" t="s">
        <v>1399</v>
      </c>
      <c r="G3" s="177" t="s">
        <v>1400</v>
      </c>
      <c r="H3" s="178" t="s">
        <v>1296</v>
      </c>
      <c r="K3" s="166"/>
    </row>
    <row r="4" spans="1:14" s="32" customFormat="1">
      <c r="A4" s="198"/>
      <c r="B4" s="196"/>
      <c r="C4" s="196"/>
      <c r="D4" s="152" t="s">
        <v>1401</v>
      </c>
      <c r="E4" s="167" t="s">
        <v>1402</v>
      </c>
      <c r="F4" s="200"/>
      <c r="G4" s="177"/>
      <c r="H4" s="178"/>
      <c r="K4" s="166"/>
      <c r="L4" s="166" t="s">
        <v>1403</v>
      </c>
    </row>
    <row r="5" spans="1:14" s="25" customFormat="1">
      <c r="A5" s="153" t="s">
        <v>268</v>
      </c>
      <c r="B5" s="154">
        <f>B6+B261+B294+B313+B434+B489+B545+B594+B712+B789+B868+B892+B1024+B1088+B1164+B1192+B1198+B1208+B1284+B1303+B1356+B1357+B1360+B1368</f>
        <v>79207</v>
      </c>
      <c r="C5" s="154">
        <f>C6+C261+C294+C313+C434+C489+C545+C594+C712+C789+C868+C892+C1024+C1088+C1164+C1192+C1198+C1208+C1284+C1303+C1356+C1357+C1360+C1368</f>
        <v>38935</v>
      </c>
      <c r="D5" s="150">
        <f>C5-B5</f>
        <v>-40272</v>
      </c>
      <c r="E5" s="151">
        <f>IF(B5=0,"",D5/B5*100)</f>
        <v>-50.843991061396089</v>
      </c>
      <c r="F5" s="136">
        <f>B5+C5</f>
        <v>118142</v>
      </c>
      <c r="G5" s="18"/>
      <c r="H5" s="52"/>
      <c r="K5" s="25">
        <v>1</v>
      </c>
      <c r="L5" s="60">
        <f t="shared" ref="L5:L67" si="0">SUM(B5,C5)</f>
        <v>118142</v>
      </c>
      <c r="M5" s="60">
        <f>C5-B5</f>
        <v>-40272</v>
      </c>
      <c r="N5" s="136">
        <f>M5/B5*100</f>
        <v>-50.843991061396089</v>
      </c>
    </row>
    <row r="6" spans="1:14" s="17" customFormat="1" ht="14.25">
      <c r="A6" s="153" t="s">
        <v>269</v>
      </c>
      <c r="B6" s="154">
        <f>SUM(B7,B19,B28,B40,B52,B62,B72,B84,B93,B103,B118,B127,B138,B150,B160,B173,B180,B187,B196,B202,B209,B217,B224,B230,B236,B242,B248,B254,B258)</f>
        <v>9904</v>
      </c>
      <c r="C6" s="154">
        <f>SUM(C7,C19,C28,C40,C52,C62,C72,C84,C93,C103,C118,C127,C138,C150,C160,C173,C180,C187,C196,C202,C209,C217,C224,C230,C236,C242,C248,C254,C258)</f>
        <v>7319</v>
      </c>
      <c r="D6" s="150">
        <f t="shared" ref="D6:D68" si="1">C6-B6</f>
        <v>-2585</v>
      </c>
      <c r="E6" s="151">
        <f t="shared" ref="E6:E68" si="2">IF(B6=0,"",D6/B6*100)</f>
        <v>-26.100565428109856</v>
      </c>
      <c r="F6" s="136">
        <f t="shared" ref="F6:F68" si="3">B6+C6</f>
        <v>17223</v>
      </c>
      <c r="G6" s="18"/>
      <c r="H6" s="52"/>
      <c r="K6" s="17">
        <v>1</v>
      </c>
      <c r="L6" s="60">
        <f t="shared" si="0"/>
        <v>17223</v>
      </c>
      <c r="M6" s="60">
        <f>C6-B6</f>
        <v>-2585</v>
      </c>
      <c r="N6" s="136">
        <f>M6/B6*100</f>
        <v>-26.100565428109856</v>
      </c>
    </row>
    <row r="7" spans="1:14" s="17" customFormat="1" ht="14.25">
      <c r="A7" s="153" t="s">
        <v>270</v>
      </c>
      <c r="B7" s="154">
        <f>SUM(B8:B18)</f>
        <v>207</v>
      </c>
      <c r="C7" s="154">
        <f>SUM(C8:C18)</f>
        <v>207</v>
      </c>
      <c r="D7" s="150">
        <f t="shared" si="1"/>
        <v>0</v>
      </c>
      <c r="E7" s="151">
        <f t="shared" si="2"/>
        <v>0</v>
      </c>
      <c r="F7" s="136">
        <f t="shared" si="3"/>
        <v>414</v>
      </c>
      <c r="G7" s="18"/>
      <c r="H7" s="52"/>
      <c r="K7" s="17">
        <v>2</v>
      </c>
      <c r="L7" s="60">
        <f t="shared" si="0"/>
        <v>414</v>
      </c>
      <c r="M7" s="60">
        <f>C7-B7</f>
        <v>0</v>
      </c>
      <c r="N7" s="136">
        <f>M7/B7*100</f>
        <v>0</v>
      </c>
    </row>
    <row r="8" spans="1:14" s="17" customFormat="1" ht="14.25">
      <c r="A8" s="155" t="s">
        <v>271</v>
      </c>
      <c r="B8" s="154">
        <v>154</v>
      </c>
      <c r="C8" s="154">
        <v>151</v>
      </c>
      <c r="D8" s="150">
        <f t="shared" si="1"/>
        <v>-3</v>
      </c>
      <c r="E8" s="151">
        <f t="shared" si="2"/>
        <v>-1.948051948051948</v>
      </c>
      <c r="F8" s="136">
        <f t="shared" si="3"/>
        <v>305</v>
      </c>
      <c r="G8" s="18"/>
      <c r="H8" s="52"/>
      <c r="L8" s="60">
        <f t="shared" si="0"/>
        <v>305</v>
      </c>
      <c r="M8" s="60">
        <f>C8-B8</f>
        <v>-3</v>
      </c>
      <c r="N8" s="136">
        <f>M8/B8*100</f>
        <v>-1.948051948051948</v>
      </c>
    </row>
    <row r="9" spans="1:14" s="17" customFormat="1" ht="14.25">
      <c r="A9" s="155" t="s">
        <v>272</v>
      </c>
      <c r="B9" s="154">
        <v>53</v>
      </c>
      <c r="C9" s="154">
        <v>56</v>
      </c>
      <c r="D9" s="150">
        <f t="shared" si="1"/>
        <v>3</v>
      </c>
      <c r="E9" s="151">
        <f t="shared" si="2"/>
        <v>5.6603773584905666</v>
      </c>
      <c r="F9" s="136">
        <f t="shared" si="3"/>
        <v>109</v>
      </c>
      <c r="G9" s="18"/>
      <c r="H9" s="52"/>
      <c r="L9" s="60">
        <f t="shared" si="0"/>
        <v>109</v>
      </c>
      <c r="M9" s="60">
        <f>C9-B9</f>
        <v>3</v>
      </c>
      <c r="N9" s="136">
        <f>M9/B9*100</f>
        <v>5.6603773584905666</v>
      </c>
    </row>
    <row r="10" spans="1:14" s="17" customFormat="1" ht="14.25" hidden="1">
      <c r="A10" s="155" t="s">
        <v>273</v>
      </c>
      <c r="B10" s="154">
        <v>0</v>
      </c>
      <c r="C10" s="154">
        <v>0</v>
      </c>
      <c r="D10" s="150">
        <f t="shared" si="1"/>
        <v>0</v>
      </c>
      <c r="E10" s="151" t="str">
        <f t="shared" si="2"/>
        <v/>
      </c>
      <c r="F10" s="136">
        <f t="shared" si="3"/>
        <v>0</v>
      </c>
      <c r="G10" s="18"/>
      <c r="H10" s="52"/>
      <c r="L10" s="60">
        <f t="shared" si="0"/>
        <v>0</v>
      </c>
      <c r="N10" s="60"/>
    </row>
    <row r="11" spans="1:14" s="17" customFormat="1" ht="14.25" hidden="1">
      <c r="A11" s="155" t="s">
        <v>274</v>
      </c>
      <c r="B11" s="154">
        <v>0</v>
      </c>
      <c r="C11" s="154">
        <v>0</v>
      </c>
      <c r="D11" s="150">
        <f t="shared" si="1"/>
        <v>0</v>
      </c>
      <c r="E11" s="151" t="str">
        <f t="shared" si="2"/>
        <v/>
      </c>
      <c r="F11" s="136">
        <f t="shared" si="3"/>
        <v>0</v>
      </c>
      <c r="G11" s="18"/>
      <c r="H11" s="52"/>
      <c r="L11" s="60">
        <f t="shared" si="0"/>
        <v>0</v>
      </c>
      <c r="M11" s="60">
        <f>C11-B11</f>
        <v>0</v>
      </c>
      <c r="N11" s="136" t="e">
        <f>M11/B11*100</f>
        <v>#DIV/0!</v>
      </c>
    </row>
    <row r="12" spans="1:14" s="17" customFormat="1" ht="14.25" hidden="1">
      <c r="A12" s="155" t="s">
        <v>275</v>
      </c>
      <c r="B12" s="154">
        <v>0</v>
      </c>
      <c r="C12" s="154">
        <v>0</v>
      </c>
      <c r="D12" s="150">
        <f t="shared" si="1"/>
        <v>0</v>
      </c>
      <c r="E12" s="151" t="str">
        <f t="shared" si="2"/>
        <v/>
      </c>
      <c r="F12" s="136">
        <f t="shared" si="3"/>
        <v>0</v>
      </c>
      <c r="G12" s="18"/>
      <c r="H12" s="52"/>
      <c r="L12" s="60">
        <f t="shared" si="0"/>
        <v>0</v>
      </c>
      <c r="M12" s="60">
        <f>C12-B12</f>
        <v>0</v>
      </c>
      <c r="N12" s="136" t="e">
        <f>M12/B12*100</f>
        <v>#DIV/0!</v>
      </c>
    </row>
    <row r="13" spans="1:14" s="17" customFormat="1" ht="14.25" hidden="1">
      <c r="A13" s="155" t="s">
        <v>276</v>
      </c>
      <c r="B13" s="154">
        <v>0</v>
      </c>
      <c r="C13" s="154">
        <v>0</v>
      </c>
      <c r="D13" s="150">
        <f t="shared" si="1"/>
        <v>0</v>
      </c>
      <c r="E13" s="151" t="str">
        <f t="shared" si="2"/>
        <v/>
      </c>
      <c r="F13" s="136">
        <f t="shared" si="3"/>
        <v>0</v>
      </c>
      <c r="G13" s="18"/>
      <c r="H13" s="52"/>
      <c r="L13" s="60">
        <f t="shared" si="0"/>
        <v>0</v>
      </c>
      <c r="N13" s="60"/>
    </row>
    <row r="14" spans="1:14" s="17" customFormat="1" ht="14.25" hidden="1">
      <c r="A14" s="155" t="s">
        <v>277</v>
      </c>
      <c r="B14" s="154">
        <v>0</v>
      </c>
      <c r="C14" s="154">
        <v>0</v>
      </c>
      <c r="D14" s="150">
        <f t="shared" si="1"/>
        <v>0</v>
      </c>
      <c r="E14" s="151" t="str">
        <f t="shared" si="2"/>
        <v/>
      </c>
      <c r="F14" s="136">
        <f t="shared" si="3"/>
        <v>0</v>
      </c>
      <c r="G14" s="18"/>
      <c r="H14" s="52"/>
      <c r="L14" s="60">
        <f t="shared" si="0"/>
        <v>0</v>
      </c>
      <c r="N14" s="60"/>
    </row>
    <row r="15" spans="1:14" s="17" customFormat="1" ht="14.25" hidden="1">
      <c r="A15" s="155" t="s">
        <v>278</v>
      </c>
      <c r="B15" s="154">
        <v>0</v>
      </c>
      <c r="C15" s="154">
        <v>0</v>
      </c>
      <c r="D15" s="150">
        <f t="shared" si="1"/>
        <v>0</v>
      </c>
      <c r="E15" s="151" t="str">
        <f t="shared" si="2"/>
        <v/>
      </c>
      <c r="F15" s="136">
        <f t="shared" si="3"/>
        <v>0</v>
      </c>
      <c r="G15" s="18"/>
      <c r="H15" s="52"/>
      <c r="L15" s="60">
        <f t="shared" si="0"/>
        <v>0</v>
      </c>
      <c r="N15" s="60"/>
    </row>
    <row r="16" spans="1:14" s="17" customFormat="1" ht="14.25" hidden="1">
      <c r="A16" s="155" t="s">
        <v>279</v>
      </c>
      <c r="B16" s="154">
        <v>0</v>
      </c>
      <c r="C16" s="154">
        <v>0</v>
      </c>
      <c r="D16" s="150">
        <f t="shared" si="1"/>
        <v>0</v>
      </c>
      <c r="E16" s="151" t="str">
        <f t="shared" si="2"/>
        <v/>
      </c>
      <c r="F16" s="136">
        <f t="shared" si="3"/>
        <v>0</v>
      </c>
      <c r="G16" s="18"/>
      <c r="H16" s="52"/>
      <c r="L16" s="60">
        <f t="shared" si="0"/>
        <v>0</v>
      </c>
      <c r="N16" s="60"/>
    </row>
    <row r="17" spans="1:14" s="17" customFormat="1" ht="14.25" hidden="1">
      <c r="A17" s="155" t="s">
        <v>280</v>
      </c>
      <c r="B17" s="154">
        <v>0</v>
      </c>
      <c r="C17" s="154">
        <v>0</v>
      </c>
      <c r="D17" s="150">
        <f t="shared" si="1"/>
        <v>0</v>
      </c>
      <c r="E17" s="151" t="str">
        <f t="shared" si="2"/>
        <v/>
      </c>
      <c r="F17" s="136">
        <f t="shared" si="3"/>
        <v>0</v>
      </c>
      <c r="G17" s="18"/>
      <c r="H17" s="52"/>
      <c r="L17" s="60">
        <f t="shared" si="0"/>
        <v>0</v>
      </c>
      <c r="N17" s="60"/>
    </row>
    <row r="18" spans="1:14" s="17" customFormat="1" ht="14.25" hidden="1">
      <c r="A18" s="155" t="s">
        <v>281</v>
      </c>
      <c r="B18" s="154">
        <v>0</v>
      </c>
      <c r="C18" s="154">
        <v>0</v>
      </c>
      <c r="D18" s="150">
        <f t="shared" si="1"/>
        <v>0</v>
      </c>
      <c r="E18" s="151" t="str">
        <f t="shared" si="2"/>
        <v/>
      </c>
      <c r="F18" s="136">
        <f t="shared" si="3"/>
        <v>0</v>
      </c>
      <c r="G18" s="18"/>
      <c r="H18" s="52"/>
      <c r="L18" s="60">
        <f t="shared" si="0"/>
        <v>0</v>
      </c>
      <c r="N18" s="60"/>
    </row>
    <row r="19" spans="1:14" s="17" customFormat="1" ht="14.25">
      <c r="A19" s="153" t="s">
        <v>282</v>
      </c>
      <c r="B19" s="154">
        <f>SUM(B20:B27)</f>
        <v>205</v>
      </c>
      <c r="C19" s="154">
        <f>SUM(C20:C27)</f>
        <v>183</v>
      </c>
      <c r="D19" s="150">
        <f t="shared" si="1"/>
        <v>-22</v>
      </c>
      <c r="E19" s="151">
        <f t="shared" si="2"/>
        <v>-10.731707317073171</v>
      </c>
      <c r="F19" s="136">
        <f t="shared" si="3"/>
        <v>388</v>
      </c>
      <c r="G19" s="18"/>
      <c r="H19" s="52"/>
      <c r="K19" s="17">
        <v>2</v>
      </c>
      <c r="L19" s="60">
        <f t="shared" si="0"/>
        <v>388</v>
      </c>
      <c r="M19" s="60">
        <f>C19-B19</f>
        <v>-22</v>
      </c>
      <c r="N19" s="136">
        <f>M19/B19*100</f>
        <v>-10.731707317073171</v>
      </c>
    </row>
    <row r="20" spans="1:14" s="17" customFormat="1" ht="14.25">
      <c r="A20" s="155" t="s">
        <v>271</v>
      </c>
      <c r="B20" s="154">
        <v>144</v>
      </c>
      <c r="C20" s="154">
        <v>143</v>
      </c>
      <c r="D20" s="150">
        <f t="shared" si="1"/>
        <v>-1</v>
      </c>
      <c r="E20" s="151">
        <f t="shared" si="2"/>
        <v>-0.69444444444444442</v>
      </c>
      <c r="F20" s="136">
        <f t="shared" si="3"/>
        <v>287</v>
      </c>
      <c r="G20" s="18"/>
      <c r="H20" s="52"/>
      <c r="L20" s="60">
        <f t="shared" si="0"/>
        <v>287</v>
      </c>
      <c r="M20" s="60">
        <f>C20-B20</f>
        <v>-1</v>
      </c>
      <c r="N20" s="136">
        <f>M20/B20*100</f>
        <v>-0.69444444444444442</v>
      </c>
    </row>
    <row r="21" spans="1:14" s="17" customFormat="1" ht="14.25">
      <c r="A21" s="155" t="s">
        <v>272</v>
      </c>
      <c r="B21" s="154">
        <v>61</v>
      </c>
      <c r="C21" s="154">
        <v>40</v>
      </c>
      <c r="D21" s="150">
        <f t="shared" si="1"/>
        <v>-21</v>
      </c>
      <c r="E21" s="151">
        <f t="shared" si="2"/>
        <v>-34.42622950819672</v>
      </c>
      <c r="F21" s="136">
        <f t="shared" si="3"/>
        <v>101</v>
      </c>
      <c r="G21" s="18"/>
      <c r="H21" s="52"/>
      <c r="L21" s="60">
        <f t="shared" si="0"/>
        <v>101</v>
      </c>
      <c r="M21" s="60">
        <f>C21-B21</f>
        <v>-21</v>
      </c>
      <c r="N21" s="136">
        <f>M21/B21*100</f>
        <v>-34.42622950819672</v>
      </c>
    </row>
    <row r="22" spans="1:14" s="17" customFormat="1" ht="14.25" hidden="1">
      <c r="A22" s="155" t="s">
        <v>273</v>
      </c>
      <c r="B22" s="154">
        <v>0</v>
      </c>
      <c r="C22" s="154">
        <v>0</v>
      </c>
      <c r="D22" s="150">
        <f t="shared" si="1"/>
        <v>0</v>
      </c>
      <c r="E22" s="151" t="str">
        <f t="shared" si="2"/>
        <v/>
      </c>
      <c r="F22" s="136">
        <f t="shared" si="3"/>
        <v>0</v>
      </c>
      <c r="G22" s="18"/>
      <c r="H22" s="52"/>
      <c r="L22" s="60">
        <f t="shared" si="0"/>
        <v>0</v>
      </c>
      <c r="N22" s="60"/>
    </row>
    <row r="23" spans="1:14" s="17" customFormat="1" ht="14.25" hidden="1">
      <c r="A23" s="155" t="s">
        <v>283</v>
      </c>
      <c r="B23" s="154">
        <v>0</v>
      </c>
      <c r="C23" s="154">
        <v>0</v>
      </c>
      <c r="D23" s="150">
        <f t="shared" si="1"/>
        <v>0</v>
      </c>
      <c r="E23" s="151" t="str">
        <f t="shared" si="2"/>
        <v/>
      </c>
      <c r="F23" s="136">
        <f t="shared" si="3"/>
        <v>0</v>
      </c>
      <c r="G23" s="18"/>
      <c r="H23" s="52"/>
      <c r="L23" s="60">
        <f t="shared" si="0"/>
        <v>0</v>
      </c>
      <c r="M23" s="60">
        <f>C23-B23</f>
        <v>0</v>
      </c>
      <c r="N23" s="136" t="e">
        <f>M23/B23*100</f>
        <v>#DIV/0!</v>
      </c>
    </row>
    <row r="24" spans="1:14" s="17" customFormat="1" ht="14.25" hidden="1">
      <c r="A24" s="155" t="s">
        <v>284</v>
      </c>
      <c r="B24" s="154">
        <v>0</v>
      </c>
      <c r="C24" s="154">
        <v>0</v>
      </c>
      <c r="D24" s="150">
        <f t="shared" si="1"/>
        <v>0</v>
      </c>
      <c r="E24" s="151" t="str">
        <f t="shared" si="2"/>
        <v/>
      </c>
      <c r="F24" s="136">
        <f t="shared" si="3"/>
        <v>0</v>
      </c>
      <c r="G24" s="18"/>
      <c r="H24" s="52"/>
      <c r="L24" s="60">
        <f t="shared" si="0"/>
        <v>0</v>
      </c>
      <c r="N24" s="60"/>
    </row>
    <row r="25" spans="1:14" s="17" customFormat="1" ht="14.25" hidden="1">
      <c r="A25" s="155" t="s">
        <v>285</v>
      </c>
      <c r="B25" s="154">
        <v>0</v>
      </c>
      <c r="C25" s="154">
        <v>0</v>
      </c>
      <c r="D25" s="150">
        <f t="shared" si="1"/>
        <v>0</v>
      </c>
      <c r="E25" s="151" t="str">
        <f t="shared" si="2"/>
        <v/>
      </c>
      <c r="F25" s="136">
        <f t="shared" si="3"/>
        <v>0</v>
      </c>
      <c r="G25" s="18"/>
      <c r="H25" s="52"/>
      <c r="L25" s="60">
        <f t="shared" si="0"/>
        <v>0</v>
      </c>
      <c r="N25" s="60"/>
    </row>
    <row r="26" spans="1:14" s="17" customFormat="1" ht="14.25" hidden="1">
      <c r="A26" s="155" t="s">
        <v>280</v>
      </c>
      <c r="B26" s="154">
        <v>0</v>
      </c>
      <c r="C26" s="154">
        <v>0</v>
      </c>
      <c r="D26" s="150">
        <f t="shared" si="1"/>
        <v>0</v>
      </c>
      <c r="E26" s="151" t="str">
        <f t="shared" si="2"/>
        <v/>
      </c>
      <c r="F26" s="136">
        <f t="shared" si="3"/>
        <v>0</v>
      </c>
      <c r="G26" s="18"/>
      <c r="H26" s="52"/>
      <c r="L26" s="60">
        <f t="shared" si="0"/>
        <v>0</v>
      </c>
      <c r="N26" s="60"/>
    </row>
    <row r="27" spans="1:14" s="17" customFormat="1" ht="14.25" hidden="1">
      <c r="A27" s="155" t="s">
        <v>286</v>
      </c>
      <c r="B27" s="154">
        <v>0</v>
      </c>
      <c r="C27" s="154">
        <v>0</v>
      </c>
      <c r="D27" s="150">
        <f t="shared" si="1"/>
        <v>0</v>
      </c>
      <c r="E27" s="151" t="str">
        <f t="shared" si="2"/>
        <v/>
      </c>
      <c r="F27" s="136">
        <f t="shared" si="3"/>
        <v>0</v>
      </c>
      <c r="G27" s="18"/>
      <c r="H27" s="52"/>
      <c r="L27" s="60">
        <f t="shared" si="0"/>
        <v>0</v>
      </c>
      <c r="N27" s="60"/>
    </row>
    <row r="28" spans="1:14" s="17" customFormat="1" ht="14.25">
      <c r="A28" s="153" t="s">
        <v>287</v>
      </c>
      <c r="B28" s="154">
        <f>SUM(B29:B39)</f>
        <v>1171</v>
      </c>
      <c r="C28" s="154">
        <f>SUM(C29:C39)</f>
        <v>1229</v>
      </c>
      <c r="D28" s="150">
        <f t="shared" si="1"/>
        <v>58</v>
      </c>
      <c r="E28" s="151">
        <f t="shared" si="2"/>
        <v>4.9530315969257046</v>
      </c>
      <c r="F28" s="136">
        <f t="shared" si="3"/>
        <v>2400</v>
      </c>
      <c r="G28" s="18"/>
      <c r="H28" s="52"/>
      <c r="K28" s="17">
        <v>2</v>
      </c>
      <c r="L28" s="60">
        <f t="shared" si="0"/>
        <v>2400</v>
      </c>
      <c r="M28" s="60">
        <f>C28-B28</f>
        <v>58</v>
      </c>
      <c r="N28" s="136">
        <f>M28/B28*100</f>
        <v>4.9530315969257046</v>
      </c>
    </row>
    <row r="29" spans="1:14" s="17" customFormat="1" ht="14.25">
      <c r="A29" s="155" t="s">
        <v>271</v>
      </c>
      <c r="B29" s="154">
        <v>291</v>
      </c>
      <c r="C29" s="154">
        <v>258</v>
      </c>
      <c r="D29" s="150">
        <f t="shared" si="1"/>
        <v>-33</v>
      </c>
      <c r="E29" s="151">
        <f t="shared" si="2"/>
        <v>-11.340206185567011</v>
      </c>
      <c r="F29" s="136">
        <f t="shared" si="3"/>
        <v>549</v>
      </c>
      <c r="G29" s="18"/>
      <c r="H29" s="52"/>
      <c r="L29" s="60">
        <f t="shared" si="0"/>
        <v>549</v>
      </c>
      <c r="M29" s="60">
        <f>C29-B29</f>
        <v>-33</v>
      </c>
      <c r="N29" s="136">
        <f>M29/B29*100</f>
        <v>-11.340206185567011</v>
      </c>
    </row>
    <row r="30" spans="1:14" s="17" customFormat="1" ht="14.25">
      <c r="A30" s="155" t="s">
        <v>272</v>
      </c>
      <c r="B30" s="154">
        <v>174</v>
      </c>
      <c r="C30" s="154">
        <v>250</v>
      </c>
      <c r="D30" s="150">
        <f t="shared" si="1"/>
        <v>76</v>
      </c>
      <c r="E30" s="151">
        <f t="shared" si="2"/>
        <v>43.678160919540232</v>
      </c>
      <c r="F30" s="136">
        <f t="shared" si="3"/>
        <v>424</v>
      </c>
      <c r="G30" s="18"/>
      <c r="H30" s="52"/>
      <c r="L30" s="60">
        <f t="shared" si="0"/>
        <v>424</v>
      </c>
      <c r="M30" s="60">
        <f>C30-B30</f>
        <v>76</v>
      </c>
      <c r="N30" s="136">
        <f>M30/B30*100</f>
        <v>43.678160919540232</v>
      </c>
    </row>
    <row r="31" spans="1:14" s="17" customFormat="1" ht="14.25" hidden="1">
      <c r="A31" s="155" t="s">
        <v>273</v>
      </c>
      <c r="B31" s="154">
        <v>0</v>
      </c>
      <c r="C31" s="154">
        <v>0</v>
      </c>
      <c r="D31" s="150">
        <f t="shared" si="1"/>
        <v>0</v>
      </c>
      <c r="E31" s="151" t="str">
        <f t="shared" si="2"/>
        <v/>
      </c>
      <c r="F31" s="136">
        <f t="shared" si="3"/>
        <v>0</v>
      </c>
      <c r="G31" s="18"/>
      <c r="H31" s="52"/>
      <c r="L31" s="60">
        <f t="shared" si="0"/>
        <v>0</v>
      </c>
      <c r="M31" s="60">
        <f>C31-B31</f>
        <v>0</v>
      </c>
      <c r="N31" s="136" t="e">
        <f>M31/B31*100</f>
        <v>#DIV/0!</v>
      </c>
    </row>
    <row r="32" spans="1:14" s="17" customFormat="1" ht="14.25" hidden="1">
      <c r="A32" s="155" t="s">
        <v>288</v>
      </c>
      <c r="B32" s="154">
        <v>0</v>
      </c>
      <c r="C32" s="154">
        <v>0</v>
      </c>
      <c r="D32" s="150">
        <f t="shared" si="1"/>
        <v>0</v>
      </c>
      <c r="E32" s="151" t="str">
        <f t="shared" si="2"/>
        <v/>
      </c>
      <c r="F32" s="136">
        <f t="shared" si="3"/>
        <v>0</v>
      </c>
      <c r="G32" s="18"/>
      <c r="H32" s="52"/>
      <c r="L32" s="60">
        <f t="shared" si="0"/>
        <v>0</v>
      </c>
      <c r="N32" s="60"/>
    </row>
    <row r="33" spans="1:14" s="17" customFormat="1" ht="14.25" hidden="1">
      <c r="A33" s="155" t="s">
        <v>289</v>
      </c>
      <c r="B33" s="154">
        <v>0</v>
      </c>
      <c r="C33" s="154">
        <v>0</v>
      </c>
      <c r="D33" s="150">
        <f t="shared" si="1"/>
        <v>0</v>
      </c>
      <c r="E33" s="151" t="str">
        <f t="shared" si="2"/>
        <v/>
      </c>
      <c r="F33" s="136">
        <f t="shared" si="3"/>
        <v>0</v>
      </c>
      <c r="G33" s="18"/>
      <c r="H33" s="52"/>
      <c r="L33" s="60">
        <f t="shared" si="0"/>
        <v>0</v>
      </c>
      <c r="N33" s="60"/>
    </row>
    <row r="34" spans="1:14" s="17" customFormat="1" ht="14.25" hidden="1">
      <c r="A34" s="155" t="s">
        <v>290</v>
      </c>
      <c r="B34" s="154">
        <v>0</v>
      </c>
      <c r="C34" s="154">
        <v>0</v>
      </c>
      <c r="D34" s="150">
        <f t="shared" si="1"/>
        <v>0</v>
      </c>
      <c r="E34" s="151" t="str">
        <f t="shared" si="2"/>
        <v/>
      </c>
      <c r="F34" s="136">
        <f t="shared" si="3"/>
        <v>0</v>
      </c>
      <c r="G34" s="18"/>
      <c r="H34" s="52"/>
      <c r="L34" s="60">
        <f t="shared" si="0"/>
        <v>0</v>
      </c>
      <c r="M34" s="60">
        <f>C34-B34</f>
        <v>0</v>
      </c>
      <c r="N34" s="136" t="e">
        <f>M34/B34*100</f>
        <v>#DIV/0!</v>
      </c>
    </row>
    <row r="35" spans="1:14" s="17" customFormat="1" ht="14.25" hidden="1">
      <c r="A35" s="155" t="s">
        <v>291</v>
      </c>
      <c r="B35" s="154">
        <v>0</v>
      </c>
      <c r="C35" s="154">
        <v>0</v>
      </c>
      <c r="D35" s="150">
        <f t="shared" si="1"/>
        <v>0</v>
      </c>
      <c r="E35" s="151" t="str">
        <f t="shared" si="2"/>
        <v/>
      </c>
      <c r="F35" s="136">
        <f t="shared" si="3"/>
        <v>0</v>
      </c>
      <c r="G35" s="18"/>
      <c r="H35" s="105"/>
      <c r="L35" s="60">
        <f t="shared" si="0"/>
        <v>0</v>
      </c>
      <c r="M35" s="60">
        <f>C35-B35</f>
        <v>0</v>
      </c>
      <c r="N35" s="136" t="e">
        <f>M35/B35*100</f>
        <v>#DIV/0!</v>
      </c>
    </row>
    <row r="36" spans="1:14" s="17" customFormat="1" ht="14.25" hidden="1">
      <c r="A36" s="155" t="s">
        <v>292</v>
      </c>
      <c r="B36" s="154">
        <v>0</v>
      </c>
      <c r="C36" s="154">
        <v>0</v>
      </c>
      <c r="D36" s="150">
        <f t="shared" si="1"/>
        <v>0</v>
      </c>
      <c r="E36" s="151" t="str">
        <f t="shared" si="2"/>
        <v/>
      </c>
      <c r="F36" s="136">
        <f t="shared" si="3"/>
        <v>0</v>
      </c>
      <c r="G36" s="18"/>
      <c r="H36" s="52"/>
      <c r="L36" s="60">
        <f t="shared" si="0"/>
        <v>0</v>
      </c>
      <c r="M36" s="60">
        <f>C36-B36</f>
        <v>0</v>
      </c>
      <c r="N36" s="136" t="e">
        <f>M36/B36*100</f>
        <v>#DIV/0!</v>
      </c>
    </row>
    <row r="37" spans="1:14" s="17" customFormat="1" ht="14.25" hidden="1">
      <c r="A37" s="155" t="s">
        <v>293</v>
      </c>
      <c r="B37" s="154">
        <v>0</v>
      </c>
      <c r="C37" s="154">
        <v>0</v>
      </c>
      <c r="D37" s="150">
        <f t="shared" si="1"/>
        <v>0</v>
      </c>
      <c r="E37" s="151" t="str">
        <f t="shared" si="2"/>
        <v/>
      </c>
      <c r="F37" s="136">
        <f t="shared" si="3"/>
        <v>0</v>
      </c>
      <c r="G37" s="18"/>
      <c r="H37" s="52"/>
      <c r="L37" s="60">
        <f t="shared" si="0"/>
        <v>0</v>
      </c>
      <c r="N37" s="60"/>
    </row>
    <row r="38" spans="1:14" s="17" customFormat="1" ht="14.25">
      <c r="A38" s="155" t="s">
        <v>280</v>
      </c>
      <c r="B38" s="154">
        <v>240</v>
      </c>
      <c r="C38" s="154">
        <v>337</v>
      </c>
      <c r="D38" s="150">
        <f t="shared" si="1"/>
        <v>97</v>
      </c>
      <c r="E38" s="151">
        <f t="shared" si="2"/>
        <v>40.416666666666664</v>
      </c>
      <c r="F38" s="136">
        <f t="shared" si="3"/>
        <v>577</v>
      </c>
      <c r="G38" s="18"/>
      <c r="H38" s="52"/>
      <c r="L38" s="60">
        <f t="shared" si="0"/>
        <v>577</v>
      </c>
      <c r="M38" s="60">
        <f>C38-B38</f>
        <v>97</v>
      </c>
      <c r="N38" s="136">
        <f>M38/B38*100</f>
        <v>40.416666666666664</v>
      </c>
    </row>
    <row r="39" spans="1:14" s="17" customFormat="1" ht="14.25">
      <c r="A39" s="155" t="s">
        <v>1404</v>
      </c>
      <c r="B39" s="154">
        <v>466</v>
      </c>
      <c r="C39" s="154">
        <v>384</v>
      </c>
      <c r="D39" s="150">
        <f t="shared" si="1"/>
        <v>-82</v>
      </c>
      <c r="E39" s="151">
        <f t="shared" si="2"/>
        <v>-17.596566523605151</v>
      </c>
      <c r="F39" s="136">
        <f t="shared" si="3"/>
        <v>850</v>
      </c>
      <c r="G39" s="18"/>
      <c r="H39" s="52"/>
      <c r="L39" s="60">
        <f t="shared" si="0"/>
        <v>850</v>
      </c>
      <c r="M39" s="17">
        <f>C39-B39</f>
        <v>-82</v>
      </c>
      <c r="N39" s="60">
        <f>M39/B39*100</f>
        <v>-17.596566523605151</v>
      </c>
    </row>
    <row r="40" spans="1:14" s="17" customFormat="1" ht="14.25">
      <c r="A40" s="153" t="s">
        <v>294</v>
      </c>
      <c r="B40" s="154">
        <f>SUM(B41:B51)</f>
        <v>169</v>
      </c>
      <c r="C40" s="154">
        <f>SUM(C41:C51)</f>
        <v>125</v>
      </c>
      <c r="D40" s="150">
        <f t="shared" si="1"/>
        <v>-44</v>
      </c>
      <c r="E40" s="151">
        <f t="shared" si="2"/>
        <v>-26.035502958579883</v>
      </c>
      <c r="F40" s="136">
        <f t="shared" si="3"/>
        <v>294</v>
      </c>
      <c r="G40" s="18"/>
      <c r="H40" s="52"/>
      <c r="K40" s="17">
        <v>2</v>
      </c>
      <c r="L40" s="60">
        <f t="shared" si="0"/>
        <v>294</v>
      </c>
      <c r="M40" s="60">
        <f>C40-B40</f>
        <v>-44</v>
      </c>
      <c r="N40" s="136">
        <f>M40/B40*100</f>
        <v>-26.035502958579883</v>
      </c>
    </row>
    <row r="41" spans="1:14" s="17" customFormat="1" ht="14.25">
      <c r="A41" s="155" t="s">
        <v>271</v>
      </c>
      <c r="B41" s="154">
        <v>61</v>
      </c>
      <c r="C41" s="154">
        <v>63</v>
      </c>
      <c r="D41" s="150">
        <f t="shared" si="1"/>
        <v>2</v>
      </c>
      <c r="E41" s="151">
        <f t="shared" si="2"/>
        <v>3.278688524590164</v>
      </c>
      <c r="F41" s="136">
        <f t="shared" si="3"/>
        <v>124</v>
      </c>
      <c r="G41" s="18"/>
      <c r="H41" s="52"/>
      <c r="L41" s="60">
        <f t="shared" si="0"/>
        <v>124</v>
      </c>
      <c r="M41" s="60">
        <f>C41-B41</f>
        <v>2</v>
      </c>
      <c r="N41" s="136">
        <f>M41/B41*100</f>
        <v>3.278688524590164</v>
      </c>
    </row>
    <row r="42" spans="1:14" s="17" customFormat="1" ht="14.25">
      <c r="A42" s="155" t="s">
        <v>272</v>
      </c>
      <c r="B42" s="154">
        <v>108</v>
      </c>
      <c r="C42" s="154">
        <v>62</v>
      </c>
      <c r="D42" s="150">
        <f t="shared" si="1"/>
        <v>-46</v>
      </c>
      <c r="E42" s="151">
        <f t="shared" si="2"/>
        <v>-42.592592592592595</v>
      </c>
      <c r="F42" s="136">
        <f t="shared" si="3"/>
        <v>170</v>
      </c>
      <c r="G42" s="18"/>
      <c r="H42" s="52"/>
      <c r="L42" s="60">
        <f t="shared" si="0"/>
        <v>170</v>
      </c>
      <c r="M42" s="60">
        <f>C42-B42</f>
        <v>-46</v>
      </c>
      <c r="N42" s="136">
        <f>M42/B42*100</f>
        <v>-42.592592592592595</v>
      </c>
    </row>
    <row r="43" spans="1:14" s="17" customFormat="1" ht="14.25" hidden="1">
      <c r="A43" s="155" t="s">
        <v>273</v>
      </c>
      <c r="B43" s="154">
        <v>0</v>
      </c>
      <c r="C43" s="154">
        <v>0</v>
      </c>
      <c r="D43" s="150">
        <f t="shared" si="1"/>
        <v>0</v>
      </c>
      <c r="E43" s="151" t="str">
        <f t="shared" si="2"/>
        <v/>
      </c>
      <c r="F43" s="136">
        <f t="shared" si="3"/>
        <v>0</v>
      </c>
      <c r="G43" s="18"/>
      <c r="H43" s="52"/>
      <c r="L43" s="60">
        <f t="shared" si="0"/>
        <v>0</v>
      </c>
      <c r="M43" s="60">
        <f>C43-B43</f>
        <v>0</v>
      </c>
      <c r="N43" s="136" t="e">
        <f>M43/B43*100</f>
        <v>#DIV/0!</v>
      </c>
    </row>
    <row r="44" spans="1:14" s="17" customFormat="1" ht="14.25" hidden="1">
      <c r="A44" s="155" t="s">
        <v>295</v>
      </c>
      <c r="B44" s="154">
        <v>0</v>
      </c>
      <c r="C44" s="154">
        <v>0</v>
      </c>
      <c r="D44" s="150">
        <f t="shared" si="1"/>
        <v>0</v>
      </c>
      <c r="E44" s="151" t="str">
        <f t="shared" si="2"/>
        <v/>
      </c>
      <c r="F44" s="136">
        <f t="shared" si="3"/>
        <v>0</v>
      </c>
      <c r="G44" s="18"/>
      <c r="H44" s="52"/>
      <c r="L44" s="60">
        <f t="shared" si="0"/>
        <v>0</v>
      </c>
      <c r="N44" s="60"/>
    </row>
    <row r="45" spans="1:14" s="17" customFormat="1" ht="14.25" hidden="1">
      <c r="A45" s="155" t="s">
        <v>296</v>
      </c>
      <c r="B45" s="154">
        <v>0</v>
      </c>
      <c r="C45" s="154">
        <v>0</v>
      </c>
      <c r="D45" s="150">
        <f t="shared" si="1"/>
        <v>0</v>
      </c>
      <c r="E45" s="151" t="str">
        <f t="shared" si="2"/>
        <v/>
      </c>
      <c r="F45" s="136">
        <f t="shared" si="3"/>
        <v>0</v>
      </c>
      <c r="G45" s="18"/>
      <c r="H45" s="52"/>
      <c r="L45" s="60">
        <f t="shared" si="0"/>
        <v>0</v>
      </c>
      <c r="N45" s="60"/>
    </row>
    <row r="46" spans="1:14" s="17" customFormat="1" ht="14.25" hidden="1">
      <c r="A46" s="155" t="s">
        <v>297</v>
      </c>
      <c r="B46" s="154">
        <v>0</v>
      </c>
      <c r="C46" s="154">
        <v>0</v>
      </c>
      <c r="D46" s="150">
        <f t="shared" si="1"/>
        <v>0</v>
      </c>
      <c r="E46" s="151" t="str">
        <f t="shared" si="2"/>
        <v/>
      </c>
      <c r="F46" s="136">
        <f t="shared" si="3"/>
        <v>0</v>
      </c>
      <c r="G46" s="18"/>
      <c r="H46" s="52"/>
      <c r="L46" s="60">
        <f t="shared" si="0"/>
        <v>0</v>
      </c>
      <c r="N46" s="60"/>
    </row>
    <row r="47" spans="1:14" s="17" customFormat="1" ht="14.25" hidden="1">
      <c r="A47" s="155" t="s">
        <v>298</v>
      </c>
      <c r="B47" s="154">
        <v>0</v>
      </c>
      <c r="C47" s="154">
        <v>0</v>
      </c>
      <c r="D47" s="150">
        <f t="shared" si="1"/>
        <v>0</v>
      </c>
      <c r="E47" s="151" t="str">
        <f t="shared" si="2"/>
        <v/>
      </c>
      <c r="F47" s="136">
        <f t="shared" si="3"/>
        <v>0</v>
      </c>
      <c r="G47" s="18"/>
      <c r="H47" s="52"/>
      <c r="L47" s="60">
        <f t="shared" si="0"/>
        <v>0</v>
      </c>
      <c r="N47" s="60"/>
    </row>
    <row r="48" spans="1:14" s="17" customFormat="1" ht="14.25" hidden="1">
      <c r="A48" s="155" t="s">
        <v>299</v>
      </c>
      <c r="B48" s="154">
        <v>0</v>
      </c>
      <c r="C48" s="154">
        <v>0</v>
      </c>
      <c r="D48" s="150">
        <f t="shared" si="1"/>
        <v>0</v>
      </c>
      <c r="E48" s="151" t="str">
        <f t="shared" si="2"/>
        <v/>
      </c>
      <c r="F48" s="136">
        <f t="shared" si="3"/>
        <v>0</v>
      </c>
      <c r="G48" s="18"/>
      <c r="H48" s="52"/>
      <c r="L48" s="60">
        <f t="shared" si="0"/>
        <v>0</v>
      </c>
      <c r="M48" s="60">
        <f>C48-B48</f>
        <v>0</v>
      </c>
      <c r="N48" s="136" t="e">
        <f>M48/B48*100</f>
        <v>#DIV/0!</v>
      </c>
    </row>
    <row r="49" spans="1:14" s="17" customFormat="1" ht="14.25" hidden="1">
      <c r="A49" s="155" t="s">
        <v>300</v>
      </c>
      <c r="B49" s="154">
        <v>0</v>
      </c>
      <c r="C49" s="154">
        <v>0</v>
      </c>
      <c r="D49" s="150">
        <f t="shared" si="1"/>
        <v>0</v>
      </c>
      <c r="E49" s="151" t="str">
        <f t="shared" si="2"/>
        <v/>
      </c>
      <c r="F49" s="136">
        <f t="shared" si="3"/>
        <v>0</v>
      </c>
      <c r="G49" s="18"/>
      <c r="H49" s="52"/>
      <c r="L49" s="60">
        <f t="shared" si="0"/>
        <v>0</v>
      </c>
      <c r="N49" s="60"/>
    </row>
    <row r="50" spans="1:14" s="17" customFormat="1" ht="14.25" hidden="1">
      <c r="A50" s="155" t="s">
        <v>280</v>
      </c>
      <c r="B50" s="154">
        <v>0</v>
      </c>
      <c r="C50" s="154">
        <v>0</v>
      </c>
      <c r="D50" s="150">
        <f t="shared" si="1"/>
        <v>0</v>
      </c>
      <c r="E50" s="151" t="str">
        <f t="shared" si="2"/>
        <v/>
      </c>
      <c r="F50" s="136">
        <f t="shared" si="3"/>
        <v>0</v>
      </c>
      <c r="G50" s="18"/>
      <c r="H50" s="52"/>
      <c r="L50" s="60">
        <f t="shared" si="0"/>
        <v>0</v>
      </c>
      <c r="M50" s="60">
        <f>C50-B50</f>
        <v>0</v>
      </c>
      <c r="N50" s="136" t="e">
        <f>M50/B50*100</f>
        <v>#DIV/0!</v>
      </c>
    </row>
    <row r="51" spans="1:14" s="17" customFormat="1" ht="14.25" hidden="1">
      <c r="A51" s="155" t="s">
        <v>301</v>
      </c>
      <c r="B51" s="154">
        <v>0</v>
      </c>
      <c r="C51" s="154">
        <v>0</v>
      </c>
      <c r="D51" s="150">
        <f t="shared" si="1"/>
        <v>0</v>
      </c>
      <c r="E51" s="151" t="str">
        <f t="shared" si="2"/>
        <v/>
      </c>
      <c r="F51" s="136">
        <f t="shared" si="3"/>
        <v>0</v>
      </c>
      <c r="G51" s="18"/>
      <c r="H51" s="52"/>
      <c r="L51" s="60">
        <f t="shared" si="0"/>
        <v>0</v>
      </c>
      <c r="M51" s="60">
        <f>C51-B51</f>
        <v>0</v>
      </c>
      <c r="N51" s="136" t="e">
        <f>M51/B51*100</f>
        <v>#DIV/0!</v>
      </c>
    </row>
    <row r="52" spans="1:14" s="17" customFormat="1" ht="14.25">
      <c r="A52" s="153" t="s">
        <v>302</v>
      </c>
      <c r="B52" s="154">
        <f>SUM(B53:B61)</f>
        <v>94</v>
      </c>
      <c r="C52" s="154">
        <f>SUM(C53:C61)</f>
        <v>41</v>
      </c>
      <c r="D52" s="150">
        <f t="shared" si="1"/>
        <v>-53</v>
      </c>
      <c r="E52" s="151">
        <f t="shared" si="2"/>
        <v>-56.38297872340425</v>
      </c>
      <c r="F52" s="136">
        <f t="shared" si="3"/>
        <v>135</v>
      </c>
      <c r="G52" s="18"/>
      <c r="H52" s="52"/>
      <c r="K52" s="17">
        <v>2</v>
      </c>
      <c r="L52" s="60">
        <f t="shared" si="0"/>
        <v>135</v>
      </c>
      <c r="M52" s="60">
        <f>C52-B52</f>
        <v>-53</v>
      </c>
      <c r="N52" s="136">
        <f>M52/B52*100</f>
        <v>-56.38297872340425</v>
      </c>
    </row>
    <row r="53" spans="1:14" s="17" customFormat="1" ht="14.25">
      <c r="A53" s="155" t="s">
        <v>271</v>
      </c>
      <c r="B53" s="154">
        <v>69</v>
      </c>
      <c r="C53" s="154">
        <v>35</v>
      </c>
      <c r="D53" s="150">
        <f t="shared" si="1"/>
        <v>-34</v>
      </c>
      <c r="E53" s="151">
        <f t="shared" si="2"/>
        <v>-49.275362318840585</v>
      </c>
      <c r="F53" s="136">
        <f t="shared" si="3"/>
        <v>104</v>
      </c>
      <c r="G53" s="18"/>
      <c r="H53" s="52"/>
      <c r="L53" s="60">
        <f t="shared" si="0"/>
        <v>104</v>
      </c>
      <c r="M53" s="60">
        <f>C53-B53</f>
        <v>-34</v>
      </c>
      <c r="N53" s="136">
        <f>M53/B53*100</f>
        <v>-49.275362318840585</v>
      </c>
    </row>
    <row r="54" spans="1:14" s="17" customFormat="1" ht="14.25">
      <c r="A54" s="155" t="s">
        <v>272</v>
      </c>
      <c r="B54" s="154">
        <v>17</v>
      </c>
      <c r="C54" s="154">
        <v>6</v>
      </c>
      <c r="D54" s="150">
        <f t="shared" si="1"/>
        <v>-11</v>
      </c>
      <c r="E54" s="151">
        <f t="shared" si="2"/>
        <v>-64.705882352941174</v>
      </c>
      <c r="F54" s="136">
        <f t="shared" si="3"/>
        <v>23</v>
      </c>
      <c r="G54" s="18"/>
      <c r="H54" s="52"/>
      <c r="L54" s="60">
        <f t="shared" si="0"/>
        <v>23</v>
      </c>
      <c r="M54" s="60">
        <f>C54-B54</f>
        <v>-11</v>
      </c>
      <c r="N54" s="136">
        <f>M54/B54*100</f>
        <v>-64.705882352941174</v>
      </c>
    </row>
    <row r="55" spans="1:14" s="17" customFormat="1" ht="14.25" hidden="1">
      <c r="A55" s="155" t="s">
        <v>273</v>
      </c>
      <c r="B55" s="154">
        <v>0</v>
      </c>
      <c r="C55" s="154">
        <v>0</v>
      </c>
      <c r="D55" s="150">
        <f t="shared" si="1"/>
        <v>0</v>
      </c>
      <c r="E55" s="151" t="str">
        <f t="shared" si="2"/>
        <v/>
      </c>
      <c r="F55" s="136">
        <f t="shared" si="3"/>
        <v>0</v>
      </c>
      <c r="G55" s="18"/>
      <c r="H55" s="52"/>
      <c r="L55" s="60">
        <f t="shared" si="0"/>
        <v>0</v>
      </c>
      <c r="N55" s="60"/>
    </row>
    <row r="56" spans="1:14" s="17" customFormat="1" ht="14.25" hidden="1">
      <c r="A56" s="155" t="s">
        <v>303</v>
      </c>
      <c r="B56" s="154">
        <v>0</v>
      </c>
      <c r="C56" s="154">
        <v>0</v>
      </c>
      <c r="D56" s="150">
        <f t="shared" si="1"/>
        <v>0</v>
      </c>
      <c r="E56" s="151" t="str">
        <f t="shared" si="2"/>
        <v/>
      </c>
      <c r="F56" s="136">
        <f t="shared" si="3"/>
        <v>0</v>
      </c>
      <c r="G56" s="18"/>
      <c r="H56" s="52"/>
      <c r="L56" s="60">
        <f t="shared" si="0"/>
        <v>0</v>
      </c>
      <c r="N56" s="60"/>
    </row>
    <row r="57" spans="1:14" s="17" customFormat="1" ht="14.25">
      <c r="A57" s="155" t="s">
        <v>1447</v>
      </c>
      <c r="B57" s="154">
        <v>8</v>
      </c>
      <c r="C57" s="154">
        <v>0</v>
      </c>
      <c r="D57" s="150">
        <f t="shared" si="1"/>
        <v>-8</v>
      </c>
      <c r="E57" s="151">
        <f t="shared" si="2"/>
        <v>-100</v>
      </c>
      <c r="F57" s="136">
        <f t="shared" si="3"/>
        <v>8</v>
      </c>
      <c r="G57" s="18"/>
      <c r="H57" s="52"/>
      <c r="L57" s="60">
        <f t="shared" si="0"/>
        <v>8</v>
      </c>
      <c r="N57" s="60"/>
    </row>
    <row r="58" spans="1:14" s="17" customFormat="1" ht="14.25" hidden="1">
      <c r="A58" s="155" t="s">
        <v>304</v>
      </c>
      <c r="B58" s="154">
        <v>0</v>
      </c>
      <c r="C58" s="154">
        <v>0</v>
      </c>
      <c r="D58" s="150">
        <f t="shared" si="1"/>
        <v>0</v>
      </c>
      <c r="E58" s="151" t="str">
        <f t="shared" si="2"/>
        <v/>
      </c>
      <c r="F58" s="136">
        <f t="shared" si="3"/>
        <v>0</v>
      </c>
      <c r="G58" s="18"/>
      <c r="H58" s="52"/>
      <c r="L58" s="60">
        <f t="shared" si="0"/>
        <v>0</v>
      </c>
      <c r="N58" s="60"/>
    </row>
    <row r="59" spans="1:14" s="17" customFormat="1" ht="14.25" hidden="1">
      <c r="A59" s="155" t="s">
        <v>305</v>
      </c>
      <c r="B59" s="154">
        <v>0</v>
      </c>
      <c r="C59" s="154">
        <v>0</v>
      </c>
      <c r="D59" s="150">
        <f t="shared" si="1"/>
        <v>0</v>
      </c>
      <c r="E59" s="151" t="str">
        <f t="shared" si="2"/>
        <v/>
      </c>
      <c r="F59" s="136">
        <f t="shared" si="3"/>
        <v>0</v>
      </c>
      <c r="G59" s="18"/>
      <c r="H59" s="52"/>
      <c r="L59" s="60">
        <f t="shared" si="0"/>
        <v>0</v>
      </c>
      <c r="M59" s="60">
        <f>C59-B59</f>
        <v>0</v>
      </c>
      <c r="N59" s="136" t="e">
        <f>M59/B59*100</f>
        <v>#DIV/0!</v>
      </c>
    </row>
    <row r="60" spans="1:14" s="17" customFormat="1" ht="14.25" hidden="1">
      <c r="A60" s="155" t="s">
        <v>280</v>
      </c>
      <c r="B60" s="154">
        <v>0</v>
      </c>
      <c r="C60" s="154">
        <v>0</v>
      </c>
      <c r="D60" s="150">
        <f t="shared" si="1"/>
        <v>0</v>
      </c>
      <c r="E60" s="151" t="str">
        <f t="shared" si="2"/>
        <v/>
      </c>
      <c r="F60" s="136">
        <f t="shared" si="3"/>
        <v>0</v>
      </c>
      <c r="G60" s="18"/>
      <c r="H60" s="52"/>
      <c r="L60" s="60">
        <f t="shared" si="0"/>
        <v>0</v>
      </c>
      <c r="N60" s="60"/>
    </row>
    <row r="61" spans="1:14" s="17" customFormat="1" ht="14.25" hidden="1">
      <c r="A61" s="155" t="s">
        <v>306</v>
      </c>
      <c r="B61" s="154">
        <v>0</v>
      </c>
      <c r="C61" s="154">
        <v>0</v>
      </c>
      <c r="D61" s="150">
        <f t="shared" si="1"/>
        <v>0</v>
      </c>
      <c r="E61" s="151" t="str">
        <f t="shared" si="2"/>
        <v/>
      </c>
      <c r="F61" s="136">
        <f t="shared" si="3"/>
        <v>0</v>
      </c>
      <c r="G61" s="18"/>
      <c r="H61" s="52"/>
      <c r="L61" s="60">
        <f t="shared" si="0"/>
        <v>0</v>
      </c>
      <c r="N61" s="60"/>
    </row>
    <row r="62" spans="1:14" s="17" customFormat="1" ht="14.25">
      <c r="A62" s="153" t="s">
        <v>307</v>
      </c>
      <c r="B62" s="154">
        <f>SUM(B63:B71)</f>
        <v>664</v>
      </c>
      <c r="C62" s="154">
        <f>SUM(C63:C71)</f>
        <v>641</v>
      </c>
      <c r="D62" s="150">
        <f t="shared" si="1"/>
        <v>-23</v>
      </c>
      <c r="E62" s="151">
        <f t="shared" si="2"/>
        <v>-3.463855421686747</v>
      </c>
      <c r="F62" s="136">
        <f t="shared" si="3"/>
        <v>1305</v>
      </c>
      <c r="G62" s="18"/>
      <c r="H62" s="52"/>
      <c r="K62" s="17">
        <v>2</v>
      </c>
      <c r="L62" s="60">
        <f t="shared" si="0"/>
        <v>1305</v>
      </c>
      <c r="M62" s="60">
        <f>C62-B62</f>
        <v>-23</v>
      </c>
      <c r="N62" s="136">
        <f>M62/B62*100</f>
        <v>-3.463855421686747</v>
      </c>
    </row>
    <row r="63" spans="1:14" s="17" customFormat="1" ht="14.25">
      <c r="A63" s="155" t="s">
        <v>271</v>
      </c>
      <c r="B63" s="154">
        <v>123</v>
      </c>
      <c r="C63" s="154">
        <v>103</v>
      </c>
      <c r="D63" s="150">
        <f t="shared" si="1"/>
        <v>-20</v>
      </c>
      <c r="E63" s="151">
        <f t="shared" si="2"/>
        <v>-16.260162601626014</v>
      </c>
      <c r="F63" s="136">
        <f t="shared" si="3"/>
        <v>226</v>
      </c>
      <c r="G63" s="18"/>
      <c r="H63" s="52"/>
      <c r="L63" s="60">
        <f t="shared" si="0"/>
        <v>226</v>
      </c>
      <c r="M63" s="60">
        <f>C63-B63</f>
        <v>-20</v>
      </c>
      <c r="N63" s="136">
        <f>M63/B63*100</f>
        <v>-16.260162601626014</v>
      </c>
    </row>
    <row r="64" spans="1:14" s="17" customFormat="1" ht="14.25">
      <c r="A64" s="155" t="s">
        <v>272</v>
      </c>
      <c r="B64" s="154">
        <v>74</v>
      </c>
      <c r="C64" s="154">
        <v>83</v>
      </c>
      <c r="D64" s="150">
        <f t="shared" si="1"/>
        <v>9</v>
      </c>
      <c r="E64" s="151">
        <f t="shared" si="2"/>
        <v>12.162162162162163</v>
      </c>
      <c r="F64" s="136">
        <f t="shared" si="3"/>
        <v>157</v>
      </c>
      <c r="G64" s="18"/>
      <c r="H64" s="52"/>
      <c r="L64" s="60">
        <f>SUM(B64,C64)</f>
        <v>157</v>
      </c>
      <c r="M64" s="60">
        <f>C64-B64</f>
        <v>9</v>
      </c>
      <c r="N64" s="136">
        <f>M64/B64*100</f>
        <v>12.162162162162163</v>
      </c>
    </row>
    <row r="65" spans="1:14" s="17" customFormat="1" ht="14.25">
      <c r="A65" s="155" t="s">
        <v>1405</v>
      </c>
      <c r="B65" s="154">
        <v>436</v>
      </c>
      <c r="C65" s="154">
        <v>419</v>
      </c>
      <c r="D65" s="150">
        <f t="shared" si="1"/>
        <v>-17</v>
      </c>
      <c r="E65" s="151">
        <f t="shared" si="2"/>
        <v>-3.8990825688073398</v>
      </c>
      <c r="F65" s="136">
        <f t="shared" si="3"/>
        <v>855</v>
      </c>
      <c r="G65" s="18"/>
      <c r="H65" s="52"/>
      <c r="L65" s="60">
        <f t="shared" si="0"/>
        <v>855</v>
      </c>
      <c r="M65" s="60">
        <f>C65-B65</f>
        <v>-17</v>
      </c>
      <c r="N65" s="136">
        <f>M65/B65*100</f>
        <v>-3.8990825688073398</v>
      </c>
    </row>
    <row r="66" spans="1:14" s="17" customFormat="1" ht="14.25" hidden="1">
      <c r="A66" s="155" t="s">
        <v>308</v>
      </c>
      <c r="B66" s="154">
        <v>0</v>
      </c>
      <c r="C66" s="154">
        <v>0</v>
      </c>
      <c r="D66" s="150">
        <f t="shared" si="1"/>
        <v>0</v>
      </c>
      <c r="E66" s="151" t="str">
        <f t="shared" si="2"/>
        <v/>
      </c>
      <c r="F66" s="136">
        <f t="shared" si="3"/>
        <v>0</v>
      </c>
      <c r="G66" s="18"/>
      <c r="H66" s="52"/>
      <c r="L66" s="60">
        <f t="shared" si="0"/>
        <v>0</v>
      </c>
      <c r="N66" s="60"/>
    </row>
    <row r="67" spans="1:14" s="17" customFormat="1" ht="14.25" hidden="1">
      <c r="A67" s="155" t="s">
        <v>309</v>
      </c>
      <c r="B67" s="154">
        <v>0</v>
      </c>
      <c r="C67" s="154">
        <v>0</v>
      </c>
      <c r="D67" s="150">
        <f t="shared" si="1"/>
        <v>0</v>
      </c>
      <c r="E67" s="151" t="str">
        <f t="shared" si="2"/>
        <v/>
      </c>
      <c r="F67" s="136">
        <f t="shared" si="3"/>
        <v>0</v>
      </c>
      <c r="G67" s="18"/>
      <c r="H67" s="52"/>
      <c r="L67" s="60">
        <f t="shared" si="0"/>
        <v>0</v>
      </c>
      <c r="M67" s="60">
        <f>C67-B67</f>
        <v>0</v>
      </c>
      <c r="N67" s="136" t="e">
        <f>M67/B67*100</f>
        <v>#DIV/0!</v>
      </c>
    </row>
    <row r="68" spans="1:14" s="17" customFormat="1" ht="14.25" hidden="1">
      <c r="A68" s="155" t="s">
        <v>310</v>
      </c>
      <c r="B68" s="154">
        <v>0</v>
      </c>
      <c r="C68" s="154">
        <v>0</v>
      </c>
      <c r="D68" s="150">
        <f t="shared" si="1"/>
        <v>0</v>
      </c>
      <c r="E68" s="151" t="str">
        <f t="shared" si="2"/>
        <v/>
      </c>
      <c r="F68" s="136">
        <f t="shared" si="3"/>
        <v>0</v>
      </c>
      <c r="G68" s="18"/>
      <c r="H68" s="52"/>
      <c r="L68" s="60">
        <f t="shared" ref="L68:L131" si="4">SUM(B68,C68)</f>
        <v>0</v>
      </c>
      <c r="M68" s="60">
        <f>C68-B68</f>
        <v>0</v>
      </c>
      <c r="N68" s="136" t="e">
        <f>M68/B68*100</f>
        <v>#DIV/0!</v>
      </c>
    </row>
    <row r="69" spans="1:14" s="17" customFormat="1" ht="14.25" hidden="1">
      <c r="A69" s="155" t="s">
        <v>311</v>
      </c>
      <c r="B69" s="154">
        <v>0</v>
      </c>
      <c r="C69" s="154">
        <v>0</v>
      </c>
      <c r="D69" s="150">
        <f t="shared" ref="D69:D131" si="5">C69-B69</f>
        <v>0</v>
      </c>
      <c r="E69" s="151" t="str">
        <f t="shared" ref="E69:E131" si="6">IF(B69=0,"",D69/B69*100)</f>
        <v/>
      </c>
      <c r="F69" s="136">
        <f t="shared" ref="F69:F131" si="7">B69+C69</f>
        <v>0</v>
      </c>
      <c r="G69" s="18"/>
      <c r="H69" s="52"/>
      <c r="L69" s="60">
        <f t="shared" si="4"/>
        <v>0</v>
      </c>
      <c r="M69" s="60">
        <f>C69-B69</f>
        <v>0</v>
      </c>
      <c r="N69" s="136" t="e">
        <f>M69/B69*100</f>
        <v>#DIV/0!</v>
      </c>
    </row>
    <row r="70" spans="1:14" s="17" customFormat="1" ht="14.25" hidden="1">
      <c r="A70" s="155" t="s">
        <v>312</v>
      </c>
      <c r="B70" s="154">
        <v>0</v>
      </c>
      <c r="C70" s="154">
        <v>0</v>
      </c>
      <c r="D70" s="150">
        <f t="shared" si="5"/>
        <v>0</v>
      </c>
      <c r="E70" s="151" t="str">
        <f t="shared" si="6"/>
        <v/>
      </c>
      <c r="F70" s="136">
        <f t="shared" si="7"/>
        <v>0</v>
      </c>
      <c r="G70" s="18"/>
      <c r="H70" s="52"/>
      <c r="L70" s="60">
        <f t="shared" si="4"/>
        <v>0</v>
      </c>
      <c r="N70" s="60"/>
    </row>
    <row r="71" spans="1:14" s="17" customFormat="1" ht="14.25">
      <c r="A71" s="155" t="s">
        <v>1406</v>
      </c>
      <c r="B71" s="154">
        <v>31</v>
      </c>
      <c r="C71" s="154">
        <v>36</v>
      </c>
      <c r="D71" s="150">
        <f t="shared" si="5"/>
        <v>5</v>
      </c>
      <c r="E71" s="151">
        <f t="shared" si="6"/>
        <v>16.129032258064516</v>
      </c>
      <c r="F71" s="136">
        <f t="shared" si="7"/>
        <v>67</v>
      </c>
      <c r="G71" s="18"/>
      <c r="H71" s="52"/>
      <c r="L71" s="60">
        <f t="shared" si="4"/>
        <v>67</v>
      </c>
      <c r="M71" s="60">
        <f>C71-B71</f>
        <v>5</v>
      </c>
      <c r="N71" s="136">
        <f>M71/B71*100</f>
        <v>16.129032258064516</v>
      </c>
    </row>
    <row r="72" spans="1:14" s="17" customFormat="1" ht="14.25" hidden="1">
      <c r="A72" s="153" t="s">
        <v>313</v>
      </c>
      <c r="B72" s="154">
        <f>SUM(B73:B83)</f>
        <v>0</v>
      </c>
      <c r="C72" s="154">
        <f>SUM(C73:C83)</f>
        <v>0</v>
      </c>
      <c r="D72" s="150">
        <f t="shared" si="5"/>
        <v>0</v>
      </c>
      <c r="E72" s="151" t="str">
        <f t="shared" si="6"/>
        <v/>
      </c>
      <c r="F72" s="136">
        <f t="shared" si="7"/>
        <v>0</v>
      </c>
      <c r="G72" s="18"/>
      <c r="H72" s="52"/>
      <c r="K72" s="17">
        <v>2</v>
      </c>
      <c r="L72" s="60">
        <f t="shared" si="4"/>
        <v>0</v>
      </c>
      <c r="M72" s="60">
        <f>C72-B72</f>
        <v>0</v>
      </c>
      <c r="N72" s="136" t="e">
        <f>M72/B72*100</f>
        <v>#DIV/0!</v>
      </c>
    </row>
    <row r="73" spans="1:14" s="17" customFormat="1" ht="14.25" hidden="1">
      <c r="A73" s="155" t="s">
        <v>271</v>
      </c>
      <c r="B73" s="154">
        <v>0</v>
      </c>
      <c r="C73" s="154">
        <v>0</v>
      </c>
      <c r="D73" s="150">
        <f t="shared" si="5"/>
        <v>0</v>
      </c>
      <c r="E73" s="151" t="str">
        <f t="shared" si="6"/>
        <v/>
      </c>
      <c r="F73" s="136">
        <f t="shared" si="7"/>
        <v>0</v>
      </c>
      <c r="G73" s="18"/>
      <c r="H73" s="52"/>
      <c r="L73" s="60">
        <f t="shared" si="4"/>
        <v>0</v>
      </c>
      <c r="N73" s="60"/>
    </row>
    <row r="74" spans="1:14" s="17" customFormat="1" ht="14.25" hidden="1">
      <c r="A74" s="155" t="s">
        <v>272</v>
      </c>
      <c r="B74" s="154">
        <v>0</v>
      </c>
      <c r="C74" s="154">
        <v>0</v>
      </c>
      <c r="D74" s="150">
        <f t="shared" si="5"/>
        <v>0</v>
      </c>
      <c r="E74" s="151" t="str">
        <f t="shared" si="6"/>
        <v/>
      </c>
      <c r="F74" s="136">
        <f t="shared" si="7"/>
        <v>0</v>
      </c>
      <c r="G74" s="18"/>
      <c r="H74" s="52"/>
      <c r="L74" s="60">
        <f t="shared" si="4"/>
        <v>0</v>
      </c>
      <c r="M74" s="60">
        <f>C74-B74</f>
        <v>0</v>
      </c>
      <c r="N74" s="136" t="e">
        <f>M74/B74*100</f>
        <v>#DIV/0!</v>
      </c>
    </row>
    <row r="75" spans="1:14" s="17" customFormat="1" ht="14.25" hidden="1">
      <c r="A75" s="155" t="s">
        <v>273</v>
      </c>
      <c r="B75" s="154">
        <v>0</v>
      </c>
      <c r="C75" s="154">
        <v>0</v>
      </c>
      <c r="D75" s="150">
        <f t="shared" si="5"/>
        <v>0</v>
      </c>
      <c r="E75" s="151" t="str">
        <f t="shared" si="6"/>
        <v/>
      </c>
      <c r="F75" s="136">
        <f t="shared" si="7"/>
        <v>0</v>
      </c>
      <c r="G75" s="18"/>
      <c r="H75" s="52"/>
      <c r="L75" s="60">
        <f t="shared" si="4"/>
        <v>0</v>
      </c>
      <c r="N75" s="60"/>
    </row>
    <row r="76" spans="1:14" s="17" customFormat="1" ht="14.25" hidden="1">
      <c r="A76" s="155" t="s">
        <v>314</v>
      </c>
      <c r="B76" s="154">
        <v>0</v>
      </c>
      <c r="C76" s="154">
        <v>0</v>
      </c>
      <c r="D76" s="150">
        <f t="shared" si="5"/>
        <v>0</v>
      </c>
      <c r="E76" s="151" t="str">
        <f t="shared" si="6"/>
        <v/>
      </c>
      <c r="F76" s="136">
        <f t="shared" si="7"/>
        <v>0</v>
      </c>
      <c r="G76" s="18"/>
      <c r="H76" s="52"/>
      <c r="L76" s="60">
        <f t="shared" si="4"/>
        <v>0</v>
      </c>
      <c r="M76" s="60">
        <f>C76-B76</f>
        <v>0</v>
      </c>
      <c r="N76" s="136" t="e">
        <f>M76/B76*100</f>
        <v>#DIV/0!</v>
      </c>
    </row>
    <row r="77" spans="1:14" s="17" customFormat="1" ht="14.25" hidden="1">
      <c r="A77" s="155" t="s">
        <v>315</v>
      </c>
      <c r="B77" s="154">
        <v>0</v>
      </c>
      <c r="C77" s="154">
        <v>0</v>
      </c>
      <c r="D77" s="150">
        <f t="shared" si="5"/>
        <v>0</v>
      </c>
      <c r="E77" s="151" t="str">
        <f t="shared" si="6"/>
        <v/>
      </c>
      <c r="F77" s="136">
        <f t="shared" si="7"/>
        <v>0</v>
      </c>
      <c r="G77" s="18"/>
      <c r="H77" s="52"/>
      <c r="L77" s="60">
        <f t="shared" si="4"/>
        <v>0</v>
      </c>
      <c r="N77" s="60"/>
    </row>
    <row r="78" spans="1:14" s="17" customFormat="1" ht="14.25" hidden="1">
      <c r="A78" s="155" t="s">
        <v>316</v>
      </c>
      <c r="B78" s="154">
        <v>0</v>
      </c>
      <c r="C78" s="154">
        <v>0</v>
      </c>
      <c r="D78" s="150">
        <f t="shared" si="5"/>
        <v>0</v>
      </c>
      <c r="E78" s="151" t="str">
        <f t="shared" si="6"/>
        <v/>
      </c>
      <c r="F78" s="136">
        <f t="shared" si="7"/>
        <v>0</v>
      </c>
      <c r="G78" s="18"/>
      <c r="H78" s="52"/>
      <c r="L78" s="60">
        <f t="shared" si="4"/>
        <v>0</v>
      </c>
      <c r="M78" s="60">
        <f>C78-B78</f>
        <v>0</v>
      </c>
      <c r="N78" s="136" t="e">
        <f>M78/B78*100</f>
        <v>#DIV/0!</v>
      </c>
    </row>
    <row r="79" spans="1:14" s="17" customFormat="1" ht="14.25" hidden="1">
      <c r="A79" s="155" t="s">
        <v>317</v>
      </c>
      <c r="B79" s="154">
        <v>0</v>
      </c>
      <c r="C79" s="154">
        <v>0</v>
      </c>
      <c r="D79" s="150">
        <f t="shared" si="5"/>
        <v>0</v>
      </c>
      <c r="E79" s="151" t="str">
        <f t="shared" si="6"/>
        <v/>
      </c>
      <c r="F79" s="136">
        <f t="shared" si="7"/>
        <v>0</v>
      </c>
      <c r="G79" s="18"/>
      <c r="H79" s="52"/>
      <c r="L79" s="60">
        <f t="shared" si="4"/>
        <v>0</v>
      </c>
      <c r="N79" s="60"/>
    </row>
    <row r="80" spans="1:14" s="17" customFormat="1" ht="14.25" hidden="1">
      <c r="A80" s="155" t="s">
        <v>318</v>
      </c>
      <c r="B80" s="154">
        <v>0</v>
      </c>
      <c r="C80" s="154">
        <v>0</v>
      </c>
      <c r="D80" s="150">
        <f t="shared" si="5"/>
        <v>0</v>
      </c>
      <c r="E80" s="151" t="str">
        <f t="shared" si="6"/>
        <v/>
      </c>
      <c r="F80" s="136">
        <f t="shared" si="7"/>
        <v>0</v>
      </c>
      <c r="G80" s="18"/>
      <c r="H80" s="52"/>
      <c r="L80" s="60">
        <f t="shared" si="4"/>
        <v>0</v>
      </c>
      <c r="N80" s="60"/>
    </row>
    <row r="81" spans="1:14" s="17" customFormat="1" ht="14.25" hidden="1">
      <c r="A81" s="155" t="s">
        <v>311</v>
      </c>
      <c r="B81" s="154">
        <v>0</v>
      </c>
      <c r="C81" s="154">
        <v>0</v>
      </c>
      <c r="D81" s="150">
        <f t="shared" si="5"/>
        <v>0</v>
      </c>
      <c r="E81" s="151" t="str">
        <f t="shared" si="6"/>
        <v/>
      </c>
      <c r="F81" s="136">
        <f t="shared" si="7"/>
        <v>0</v>
      </c>
      <c r="G81" s="18"/>
      <c r="H81" s="52"/>
      <c r="L81" s="60">
        <f t="shared" si="4"/>
        <v>0</v>
      </c>
      <c r="N81" s="60"/>
    </row>
    <row r="82" spans="1:14" s="17" customFormat="1" ht="14.25" hidden="1">
      <c r="A82" s="155" t="s">
        <v>280</v>
      </c>
      <c r="B82" s="154">
        <v>0</v>
      </c>
      <c r="C82" s="154">
        <v>0</v>
      </c>
      <c r="D82" s="150">
        <f t="shared" si="5"/>
        <v>0</v>
      </c>
      <c r="E82" s="151" t="str">
        <f t="shared" si="6"/>
        <v/>
      </c>
      <c r="F82" s="136">
        <f t="shared" si="7"/>
        <v>0</v>
      </c>
      <c r="G82" s="18"/>
      <c r="H82" s="52"/>
      <c r="L82" s="60">
        <f t="shared" si="4"/>
        <v>0</v>
      </c>
      <c r="N82" s="60"/>
    </row>
    <row r="83" spans="1:14" s="17" customFormat="1" ht="14.25" hidden="1">
      <c r="A83" s="155" t="s">
        <v>319</v>
      </c>
      <c r="B83" s="154">
        <v>0</v>
      </c>
      <c r="C83" s="154">
        <v>0</v>
      </c>
      <c r="D83" s="150">
        <f t="shared" si="5"/>
        <v>0</v>
      </c>
      <c r="E83" s="151" t="str">
        <f t="shared" si="6"/>
        <v/>
      </c>
      <c r="F83" s="136">
        <f t="shared" si="7"/>
        <v>0</v>
      </c>
      <c r="G83" s="18"/>
      <c r="H83" s="52"/>
      <c r="L83" s="60">
        <f t="shared" si="4"/>
        <v>0</v>
      </c>
      <c r="N83" s="60"/>
    </row>
    <row r="84" spans="1:14" s="17" customFormat="1" ht="14.25">
      <c r="A84" s="153" t="s">
        <v>320</v>
      </c>
      <c r="B84" s="154">
        <f>SUM(B85:B92)</f>
        <v>76</v>
      </c>
      <c r="C84" s="154">
        <f>SUM(C85:C92)</f>
        <v>67</v>
      </c>
      <c r="D84" s="150">
        <f t="shared" si="5"/>
        <v>-9</v>
      </c>
      <c r="E84" s="151">
        <f t="shared" si="6"/>
        <v>-11.842105263157894</v>
      </c>
      <c r="F84" s="136">
        <f t="shared" si="7"/>
        <v>143</v>
      </c>
      <c r="G84" s="18"/>
      <c r="H84" s="52"/>
      <c r="K84" s="17">
        <v>2</v>
      </c>
      <c r="L84" s="60">
        <f t="shared" si="4"/>
        <v>143</v>
      </c>
      <c r="M84" s="60">
        <f>C84-B84</f>
        <v>-9</v>
      </c>
      <c r="N84" s="136">
        <f>M84/B84*100</f>
        <v>-11.842105263157894</v>
      </c>
    </row>
    <row r="85" spans="1:14" s="17" customFormat="1" ht="14.25">
      <c r="A85" s="155" t="s">
        <v>271</v>
      </c>
      <c r="B85" s="154">
        <v>70</v>
      </c>
      <c r="C85" s="154">
        <v>57</v>
      </c>
      <c r="D85" s="150">
        <f t="shared" si="5"/>
        <v>-13</v>
      </c>
      <c r="E85" s="151">
        <f t="shared" si="6"/>
        <v>-18.571428571428573</v>
      </c>
      <c r="F85" s="136">
        <f t="shared" si="7"/>
        <v>127</v>
      </c>
      <c r="G85" s="18"/>
      <c r="H85" s="52"/>
      <c r="L85" s="60">
        <f t="shared" si="4"/>
        <v>127</v>
      </c>
      <c r="M85" s="60">
        <f>C85-B85</f>
        <v>-13</v>
      </c>
      <c r="N85" s="136">
        <f>M85/B85*100</f>
        <v>-18.571428571428573</v>
      </c>
    </row>
    <row r="86" spans="1:14" s="17" customFormat="1" ht="14.25">
      <c r="A86" s="155" t="s">
        <v>272</v>
      </c>
      <c r="B86" s="154">
        <v>6</v>
      </c>
      <c r="C86" s="154">
        <v>10</v>
      </c>
      <c r="D86" s="150">
        <f t="shared" si="5"/>
        <v>4</v>
      </c>
      <c r="E86" s="151">
        <f t="shared" si="6"/>
        <v>66.666666666666657</v>
      </c>
      <c r="F86" s="136">
        <f t="shared" si="7"/>
        <v>16</v>
      </c>
      <c r="G86" s="18"/>
      <c r="H86" s="52"/>
      <c r="L86" s="60">
        <f t="shared" si="4"/>
        <v>16</v>
      </c>
      <c r="M86" s="60">
        <f>C86-B86</f>
        <v>4</v>
      </c>
      <c r="N86" s="136">
        <f>M86/B86*100</f>
        <v>66.666666666666657</v>
      </c>
    </row>
    <row r="87" spans="1:14" s="17" customFormat="1" ht="14.25" hidden="1">
      <c r="A87" s="155" t="s">
        <v>273</v>
      </c>
      <c r="B87" s="154">
        <v>0</v>
      </c>
      <c r="C87" s="154">
        <v>0</v>
      </c>
      <c r="D87" s="150">
        <f t="shared" si="5"/>
        <v>0</v>
      </c>
      <c r="E87" s="151" t="str">
        <f t="shared" si="6"/>
        <v/>
      </c>
      <c r="F87" s="136">
        <f t="shared" si="7"/>
        <v>0</v>
      </c>
      <c r="G87" s="18"/>
      <c r="H87" s="52"/>
      <c r="L87" s="60">
        <f t="shared" si="4"/>
        <v>0</v>
      </c>
      <c r="N87" s="60"/>
    </row>
    <row r="88" spans="1:14" s="17" customFormat="1" ht="14.25" hidden="1">
      <c r="A88" s="155" t="s">
        <v>321</v>
      </c>
      <c r="B88" s="154">
        <v>0</v>
      </c>
      <c r="C88" s="154">
        <v>0</v>
      </c>
      <c r="D88" s="150">
        <f t="shared" si="5"/>
        <v>0</v>
      </c>
      <c r="E88" s="151" t="str">
        <f t="shared" si="6"/>
        <v/>
      </c>
      <c r="F88" s="136">
        <f t="shared" si="7"/>
        <v>0</v>
      </c>
      <c r="G88" s="18"/>
      <c r="H88" s="52"/>
      <c r="L88" s="60">
        <f t="shared" si="4"/>
        <v>0</v>
      </c>
      <c r="N88" s="60"/>
    </row>
    <row r="89" spans="1:14" s="17" customFormat="1" ht="14.25" hidden="1">
      <c r="A89" s="155" t="s">
        <v>322</v>
      </c>
      <c r="B89" s="154">
        <v>0</v>
      </c>
      <c r="C89" s="154">
        <v>0</v>
      </c>
      <c r="D89" s="150">
        <f t="shared" si="5"/>
        <v>0</v>
      </c>
      <c r="E89" s="151" t="str">
        <f t="shared" si="6"/>
        <v/>
      </c>
      <c r="F89" s="136">
        <f t="shared" si="7"/>
        <v>0</v>
      </c>
      <c r="G89" s="18"/>
      <c r="H89" s="52"/>
      <c r="L89" s="60">
        <f t="shared" si="4"/>
        <v>0</v>
      </c>
      <c r="N89" s="60"/>
    </row>
    <row r="90" spans="1:14" s="17" customFormat="1" ht="14.25" hidden="1">
      <c r="A90" s="155" t="s">
        <v>311</v>
      </c>
      <c r="B90" s="154">
        <v>0</v>
      </c>
      <c r="C90" s="154">
        <v>0</v>
      </c>
      <c r="D90" s="150">
        <f t="shared" si="5"/>
        <v>0</v>
      </c>
      <c r="E90" s="151" t="str">
        <f t="shared" si="6"/>
        <v/>
      </c>
      <c r="F90" s="136">
        <f t="shared" si="7"/>
        <v>0</v>
      </c>
      <c r="G90" s="18"/>
      <c r="H90" s="52"/>
      <c r="L90" s="60">
        <f t="shared" si="4"/>
        <v>0</v>
      </c>
      <c r="N90" s="60"/>
    </row>
    <row r="91" spans="1:14" s="17" customFormat="1" ht="14.25" hidden="1">
      <c r="A91" s="155" t="s">
        <v>280</v>
      </c>
      <c r="B91" s="154">
        <v>0</v>
      </c>
      <c r="C91" s="154">
        <v>0</v>
      </c>
      <c r="D91" s="150">
        <f t="shared" si="5"/>
        <v>0</v>
      </c>
      <c r="E91" s="151" t="str">
        <f t="shared" si="6"/>
        <v/>
      </c>
      <c r="F91" s="136">
        <f t="shared" si="7"/>
        <v>0</v>
      </c>
      <c r="G91" s="18"/>
      <c r="H91" s="52"/>
      <c r="L91" s="60">
        <f t="shared" si="4"/>
        <v>0</v>
      </c>
      <c r="M91" s="60">
        <f>C91-B91</f>
        <v>0</v>
      </c>
      <c r="N91" s="136" t="e">
        <f>M91/B91*100</f>
        <v>#DIV/0!</v>
      </c>
    </row>
    <row r="92" spans="1:14" s="17" customFormat="1" ht="14.25" hidden="1">
      <c r="A92" s="155" t="s">
        <v>323</v>
      </c>
      <c r="B92" s="154">
        <v>0</v>
      </c>
      <c r="C92" s="154">
        <v>0</v>
      </c>
      <c r="D92" s="150">
        <f t="shared" si="5"/>
        <v>0</v>
      </c>
      <c r="E92" s="151" t="str">
        <f t="shared" si="6"/>
        <v/>
      </c>
      <c r="F92" s="136">
        <f t="shared" si="7"/>
        <v>0</v>
      </c>
      <c r="G92" s="18"/>
      <c r="H92" s="52"/>
      <c r="L92" s="60">
        <f t="shared" si="4"/>
        <v>0</v>
      </c>
      <c r="N92" s="60"/>
    </row>
    <row r="93" spans="1:14" s="17" customFormat="1" ht="14.25" hidden="1">
      <c r="A93" s="153" t="s">
        <v>324</v>
      </c>
      <c r="B93" s="154">
        <f>SUM(B94:B102)</f>
        <v>0</v>
      </c>
      <c r="C93" s="154">
        <f>SUM(C94:C102)</f>
        <v>0</v>
      </c>
      <c r="D93" s="150">
        <f t="shared" si="5"/>
        <v>0</v>
      </c>
      <c r="E93" s="151" t="str">
        <f t="shared" si="6"/>
        <v/>
      </c>
      <c r="F93" s="136">
        <f t="shared" si="7"/>
        <v>0</v>
      </c>
      <c r="G93" s="18"/>
      <c r="H93" s="52"/>
      <c r="K93" s="17">
        <v>2</v>
      </c>
      <c r="L93" s="60">
        <f t="shared" si="4"/>
        <v>0</v>
      </c>
      <c r="N93" s="60"/>
    </row>
    <row r="94" spans="1:14" s="17" customFormat="1" ht="14.25" hidden="1">
      <c r="A94" s="155" t="s">
        <v>271</v>
      </c>
      <c r="B94" s="154">
        <v>0</v>
      </c>
      <c r="C94" s="154">
        <v>0</v>
      </c>
      <c r="D94" s="150">
        <f t="shared" si="5"/>
        <v>0</v>
      </c>
      <c r="E94" s="151" t="str">
        <f t="shared" si="6"/>
        <v/>
      </c>
      <c r="F94" s="136">
        <f t="shared" si="7"/>
        <v>0</v>
      </c>
      <c r="G94" s="18"/>
      <c r="H94" s="52"/>
      <c r="L94" s="60">
        <f t="shared" si="4"/>
        <v>0</v>
      </c>
      <c r="N94" s="60"/>
    </row>
    <row r="95" spans="1:14" s="17" customFormat="1" ht="14.25" hidden="1">
      <c r="A95" s="155" t="s">
        <v>272</v>
      </c>
      <c r="B95" s="154">
        <v>0</v>
      </c>
      <c r="C95" s="154">
        <v>0</v>
      </c>
      <c r="D95" s="150">
        <f t="shared" si="5"/>
        <v>0</v>
      </c>
      <c r="E95" s="151" t="str">
        <f t="shared" si="6"/>
        <v/>
      </c>
      <c r="F95" s="136">
        <f t="shared" si="7"/>
        <v>0</v>
      </c>
      <c r="G95" s="18"/>
      <c r="H95" s="52"/>
      <c r="L95" s="60">
        <f t="shared" si="4"/>
        <v>0</v>
      </c>
      <c r="N95" s="60"/>
    </row>
    <row r="96" spans="1:14" s="17" customFormat="1" ht="14.25" hidden="1">
      <c r="A96" s="155" t="s">
        <v>273</v>
      </c>
      <c r="B96" s="154">
        <v>0</v>
      </c>
      <c r="C96" s="154">
        <v>0</v>
      </c>
      <c r="D96" s="150">
        <f t="shared" si="5"/>
        <v>0</v>
      </c>
      <c r="E96" s="151" t="str">
        <f t="shared" si="6"/>
        <v/>
      </c>
      <c r="F96" s="136">
        <f t="shared" si="7"/>
        <v>0</v>
      </c>
      <c r="G96" s="18"/>
      <c r="H96" s="52"/>
      <c r="L96" s="60">
        <f t="shared" si="4"/>
        <v>0</v>
      </c>
      <c r="N96" s="60"/>
    </row>
    <row r="97" spans="1:14" s="17" customFormat="1" ht="14.25" hidden="1">
      <c r="A97" s="155" t="s">
        <v>325</v>
      </c>
      <c r="B97" s="154">
        <v>0</v>
      </c>
      <c r="C97" s="154">
        <v>0</v>
      </c>
      <c r="D97" s="150">
        <f t="shared" si="5"/>
        <v>0</v>
      </c>
      <c r="E97" s="151" t="str">
        <f t="shared" si="6"/>
        <v/>
      </c>
      <c r="F97" s="136">
        <f t="shared" si="7"/>
        <v>0</v>
      </c>
      <c r="G97" s="18"/>
      <c r="H97" s="52"/>
      <c r="L97" s="60">
        <f t="shared" si="4"/>
        <v>0</v>
      </c>
      <c r="N97" s="60"/>
    </row>
    <row r="98" spans="1:14" s="17" customFormat="1" ht="14.25" hidden="1">
      <c r="A98" s="155" t="s">
        <v>326</v>
      </c>
      <c r="B98" s="154">
        <v>0</v>
      </c>
      <c r="C98" s="154">
        <v>0</v>
      </c>
      <c r="D98" s="150">
        <f t="shared" si="5"/>
        <v>0</v>
      </c>
      <c r="E98" s="151" t="str">
        <f t="shared" si="6"/>
        <v/>
      </c>
      <c r="F98" s="136">
        <f t="shared" si="7"/>
        <v>0</v>
      </c>
      <c r="G98" s="18"/>
      <c r="H98" s="52"/>
      <c r="L98" s="60">
        <f t="shared" si="4"/>
        <v>0</v>
      </c>
      <c r="N98" s="60"/>
    </row>
    <row r="99" spans="1:14" s="17" customFormat="1" ht="14.25" hidden="1">
      <c r="A99" s="155" t="s">
        <v>327</v>
      </c>
      <c r="B99" s="154">
        <v>0</v>
      </c>
      <c r="C99" s="154">
        <v>0</v>
      </c>
      <c r="D99" s="150">
        <f t="shared" si="5"/>
        <v>0</v>
      </c>
      <c r="E99" s="151" t="str">
        <f t="shared" si="6"/>
        <v/>
      </c>
      <c r="F99" s="136">
        <f t="shared" si="7"/>
        <v>0</v>
      </c>
      <c r="G99" s="18"/>
      <c r="H99" s="52"/>
      <c r="L99" s="60">
        <f t="shared" si="4"/>
        <v>0</v>
      </c>
      <c r="N99" s="60"/>
    </row>
    <row r="100" spans="1:14" s="17" customFormat="1" ht="14.25" hidden="1">
      <c r="A100" s="155" t="s">
        <v>311</v>
      </c>
      <c r="B100" s="154">
        <v>0</v>
      </c>
      <c r="C100" s="154">
        <v>0</v>
      </c>
      <c r="D100" s="150">
        <f t="shared" si="5"/>
        <v>0</v>
      </c>
      <c r="E100" s="151" t="str">
        <f t="shared" si="6"/>
        <v/>
      </c>
      <c r="F100" s="136">
        <f t="shared" si="7"/>
        <v>0</v>
      </c>
      <c r="G100" s="18"/>
      <c r="H100" s="52"/>
      <c r="L100" s="60">
        <f t="shared" si="4"/>
        <v>0</v>
      </c>
      <c r="N100" s="60"/>
    </row>
    <row r="101" spans="1:14" s="17" customFormat="1" ht="14.25" hidden="1">
      <c r="A101" s="155" t="s">
        <v>280</v>
      </c>
      <c r="B101" s="154">
        <v>0</v>
      </c>
      <c r="C101" s="154">
        <v>0</v>
      </c>
      <c r="D101" s="150">
        <f t="shared" si="5"/>
        <v>0</v>
      </c>
      <c r="E101" s="151" t="str">
        <f t="shared" si="6"/>
        <v/>
      </c>
      <c r="F101" s="136">
        <f t="shared" si="7"/>
        <v>0</v>
      </c>
      <c r="G101" s="18"/>
      <c r="H101" s="52"/>
      <c r="L101" s="60">
        <f t="shared" si="4"/>
        <v>0</v>
      </c>
      <c r="N101" s="60"/>
    </row>
    <row r="102" spans="1:14" s="17" customFormat="1" ht="14.25" hidden="1">
      <c r="A102" s="155" t="s">
        <v>328</v>
      </c>
      <c r="B102" s="154">
        <v>0</v>
      </c>
      <c r="C102" s="154">
        <v>0</v>
      </c>
      <c r="D102" s="150">
        <f t="shared" si="5"/>
        <v>0</v>
      </c>
      <c r="E102" s="151" t="str">
        <f t="shared" si="6"/>
        <v/>
      </c>
      <c r="F102" s="136">
        <f t="shared" si="7"/>
        <v>0</v>
      </c>
      <c r="G102" s="18"/>
      <c r="H102" s="52"/>
      <c r="L102" s="60">
        <f t="shared" si="4"/>
        <v>0</v>
      </c>
      <c r="N102" s="60"/>
    </row>
    <row r="103" spans="1:14" s="17" customFormat="1" ht="14.25">
      <c r="A103" s="153" t="s">
        <v>329</v>
      </c>
      <c r="B103" s="154">
        <f>SUM(B104:B117)</f>
        <v>928</v>
      </c>
      <c r="C103" s="154">
        <f>SUM(C104:C117)</f>
        <v>0</v>
      </c>
      <c r="D103" s="150">
        <f t="shared" si="5"/>
        <v>-928</v>
      </c>
      <c r="E103" s="151">
        <f t="shared" si="6"/>
        <v>-100</v>
      </c>
      <c r="F103" s="136">
        <f t="shared" si="7"/>
        <v>928</v>
      </c>
      <c r="G103" s="18"/>
      <c r="H103" s="52"/>
      <c r="K103" s="17">
        <v>2</v>
      </c>
      <c r="L103" s="60">
        <f t="shared" si="4"/>
        <v>928</v>
      </c>
      <c r="M103" s="60">
        <f>C103-B103</f>
        <v>-928</v>
      </c>
      <c r="N103" s="136">
        <f>M103/B103*100</f>
        <v>-100</v>
      </c>
    </row>
    <row r="104" spans="1:14" s="17" customFormat="1" ht="14.25">
      <c r="A104" s="155" t="s">
        <v>271</v>
      </c>
      <c r="B104" s="154">
        <v>64</v>
      </c>
      <c r="C104" s="154"/>
      <c r="D104" s="150">
        <f t="shared" si="5"/>
        <v>-64</v>
      </c>
      <c r="E104" s="151">
        <f t="shared" si="6"/>
        <v>-100</v>
      </c>
      <c r="F104" s="136">
        <f t="shared" si="7"/>
        <v>64</v>
      </c>
      <c r="G104" s="18"/>
      <c r="H104" s="52"/>
      <c r="L104" s="60">
        <f t="shared" si="4"/>
        <v>64</v>
      </c>
      <c r="M104" s="60">
        <f>C104-B104</f>
        <v>-64</v>
      </c>
      <c r="N104" s="136">
        <f>M104/B104*100</f>
        <v>-100</v>
      </c>
    </row>
    <row r="105" spans="1:14" s="17" customFormat="1" ht="14.25">
      <c r="A105" s="155" t="s">
        <v>272</v>
      </c>
      <c r="B105" s="154">
        <v>78</v>
      </c>
      <c r="C105" s="154"/>
      <c r="D105" s="150">
        <f t="shared" si="5"/>
        <v>-78</v>
      </c>
      <c r="E105" s="151">
        <f t="shared" si="6"/>
        <v>-100</v>
      </c>
      <c r="F105" s="136">
        <f t="shared" si="7"/>
        <v>78</v>
      </c>
      <c r="G105" s="18"/>
      <c r="H105" s="52"/>
      <c r="L105" s="60">
        <f t="shared" si="4"/>
        <v>78</v>
      </c>
      <c r="M105" s="60">
        <f>C105-B105</f>
        <v>-78</v>
      </c>
      <c r="N105" s="136">
        <f>M105/B105*100</f>
        <v>-100</v>
      </c>
    </row>
    <row r="106" spans="1:14" s="17" customFormat="1" ht="14.25" hidden="1">
      <c r="A106" s="155" t="s">
        <v>273</v>
      </c>
      <c r="B106" s="154">
        <v>0</v>
      </c>
      <c r="C106" s="154">
        <v>0</v>
      </c>
      <c r="D106" s="150">
        <f t="shared" si="5"/>
        <v>0</v>
      </c>
      <c r="E106" s="151" t="str">
        <f t="shared" si="6"/>
        <v/>
      </c>
      <c r="F106" s="136">
        <f t="shared" si="7"/>
        <v>0</v>
      </c>
      <c r="G106" s="18"/>
      <c r="H106" s="52"/>
      <c r="L106" s="60">
        <f t="shared" si="4"/>
        <v>0</v>
      </c>
      <c r="N106" s="60"/>
    </row>
    <row r="107" spans="1:14" s="17" customFormat="1" ht="14.25" hidden="1">
      <c r="A107" s="155" t="s">
        <v>330</v>
      </c>
      <c r="B107" s="154">
        <v>0</v>
      </c>
      <c r="C107" s="154">
        <v>0</v>
      </c>
      <c r="D107" s="150">
        <f t="shared" si="5"/>
        <v>0</v>
      </c>
      <c r="E107" s="151" t="str">
        <f t="shared" si="6"/>
        <v/>
      </c>
      <c r="F107" s="136">
        <f t="shared" si="7"/>
        <v>0</v>
      </c>
      <c r="G107" s="18"/>
      <c r="H107" s="52"/>
      <c r="L107" s="60">
        <f t="shared" si="4"/>
        <v>0</v>
      </c>
      <c r="M107" s="60">
        <f>C107-B107</f>
        <v>0</v>
      </c>
      <c r="N107" s="136" t="e">
        <f>M107/B107*100</f>
        <v>#DIV/0!</v>
      </c>
    </row>
    <row r="108" spans="1:14" s="17" customFormat="1" ht="14.25" hidden="1">
      <c r="A108" s="155" t="s">
        <v>331</v>
      </c>
      <c r="B108" s="154">
        <v>0</v>
      </c>
      <c r="C108" s="154">
        <v>0</v>
      </c>
      <c r="D108" s="150">
        <f t="shared" si="5"/>
        <v>0</v>
      </c>
      <c r="E108" s="151" t="str">
        <f t="shared" si="6"/>
        <v/>
      </c>
      <c r="F108" s="136">
        <f t="shared" si="7"/>
        <v>0</v>
      </c>
      <c r="G108" s="18"/>
      <c r="H108" s="52"/>
      <c r="L108" s="60">
        <f t="shared" si="4"/>
        <v>0</v>
      </c>
      <c r="N108" s="60"/>
    </row>
    <row r="109" spans="1:14" s="17" customFormat="1" ht="14.25" hidden="1">
      <c r="A109" s="155" t="s">
        <v>332</v>
      </c>
      <c r="B109" s="154">
        <v>0</v>
      </c>
      <c r="C109" s="154">
        <v>0</v>
      </c>
      <c r="D109" s="150">
        <f t="shared" si="5"/>
        <v>0</v>
      </c>
      <c r="E109" s="151" t="str">
        <f t="shared" si="6"/>
        <v/>
      </c>
      <c r="F109" s="136">
        <f t="shared" si="7"/>
        <v>0</v>
      </c>
      <c r="G109" s="18"/>
      <c r="H109" s="52"/>
      <c r="L109" s="60">
        <f t="shared" si="4"/>
        <v>0</v>
      </c>
      <c r="M109" s="60">
        <f>C109-B109</f>
        <v>0</v>
      </c>
      <c r="N109" s="136" t="e">
        <f>M109/B109*100</f>
        <v>#DIV/0!</v>
      </c>
    </row>
    <row r="110" spans="1:14" s="17" customFormat="1" ht="14.25" hidden="1">
      <c r="A110" s="155" t="s">
        <v>333</v>
      </c>
      <c r="B110" s="154">
        <v>0</v>
      </c>
      <c r="C110" s="154">
        <v>0</v>
      </c>
      <c r="D110" s="150">
        <f t="shared" si="5"/>
        <v>0</v>
      </c>
      <c r="E110" s="151" t="str">
        <f t="shared" si="6"/>
        <v/>
      </c>
      <c r="F110" s="136">
        <f t="shared" si="7"/>
        <v>0</v>
      </c>
      <c r="G110" s="18"/>
      <c r="H110" s="52"/>
      <c r="L110" s="60">
        <f t="shared" si="4"/>
        <v>0</v>
      </c>
      <c r="N110" s="60"/>
    </row>
    <row r="111" spans="1:14" s="17" customFormat="1" ht="14.25" hidden="1">
      <c r="A111" s="155" t="s">
        <v>334</v>
      </c>
      <c r="B111" s="154">
        <v>0</v>
      </c>
      <c r="C111" s="154">
        <v>0</v>
      </c>
      <c r="D111" s="150">
        <f t="shared" si="5"/>
        <v>0</v>
      </c>
      <c r="E111" s="151" t="str">
        <f t="shared" si="6"/>
        <v/>
      </c>
      <c r="F111" s="136">
        <f t="shared" si="7"/>
        <v>0</v>
      </c>
      <c r="G111" s="18"/>
      <c r="H111" s="52"/>
      <c r="L111" s="60">
        <f t="shared" si="4"/>
        <v>0</v>
      </c>
      <c r="N111" s="60"/>
    </row>
    <row r="112" spans="1:14" s="17" customFormat="1" ht="14.25" hidden="1">
      <c r="A112" s="155" t="s">
        <v>335</v>
      </c>
      <c r="B112" s="154">
        <v>0</v>
      </c>
      <c r="C112" s="154">
        <v>0</v>
      </c>
      <c r="D112" s="150">
        <f t="shared" si="5"/>
        <v>0</v>
      </c>
      <c r="E112" s="151" t="str">
        <f t="shared" si="6"/>
        <v/>
      </c>
      <c r="F112" s="136">
        <f t="shared" si="7"/>
        <v>0</v>
      </c>
      <c r="G112" s="18"/>
      <c r="H112" s="52"/>
      <c r="L112" s="60">
        <f t="shared" si="4"/>
        <v>0</v>
      </c>
      <c r="N112" s="60"/>
    </row>
    <row r="113" spans="1:14" s="17" customFormat="1" ht="14.25" hidden="1">
      <c r="A113" s="155" t="s">
        <v>336</v>
      </c>
      <c r="B113" s="154">
        <v>0</v>
      </c>
      <c r="C113" s="154">
        <v>0</v>
      </c>
      <c r="D113" s="150">
        <f t="shared" si="5"/>
        <v>0</v>
      </c>
      <c r="E113" s="151" t="str">
        <f t="shared" si="6"/>
        <v/>
      </c>
      <c r="F113" s="136">
        <f t="shared" si="7"/>
        <v>0</v>
      </c>
      <c r="G113" s="18"/>
      <c r="H113" s="52"/>
      <c r="L113" s="60">
        <f t="shared" si="4"/>
        <v>0</v>
      </c>
      <c r="N113" s="60"/>
    </row>
    <row r="114" spans="1:14" s="17" customFormat="1" ht="14.25" hidden="1">
      <c r="A114" s="155" t="s">
        <v>337</v>
      </c>
      <c r="B114" s="154">
        <v>0</v>
      </c>
      <c r="C114" s="154">
        <v>0</v>
      </c>
      <c r="D114" s="150">
        <f t="shared" si="5"/>
        <v>0</v>
      </c>
      <c r="E114" s="151" t="str">
        <f t="shared" si="6"/>
        <v/>
      </c>
      <c r="F114" s="136">
        <f t="shared" si="7"/>
        <v>0</v>
      </c>
      <c r="G114" s="18"/>
      <c r="H114" s="52"/>
      <c r="L114" s="60">
        <f t="shared" si="4"/>
        <v>0</v>
      </c>
      <c r="N114" s="60"/>
    </row>
    <row r="115" spans="1:14" s="17" customFormat="1" ht="14.25" hidden="1">
      <c r="A115" s="155" t="s">
        <v>338</v>
      </c>
      <c r="B115" s="154">
        <v>0</v>
      </c>
      <c r="C115" s="154">
        <v>0</v>
      </c>
      <c r="D115" s="150">
        <f t="shared" si="5"/>
        <v>0</v>
      </c>
      <c r="E115" s="151" t="str">
        <f t="shared" si="6"/>
        <v/>
      </c>
      <c r="F115" s="136">
        <f t="shared" si="7"/>
        <v>0</v>
      </c>
      <c r="G115" s="18"/>
      <c r="H115" s="52"/>
      <c r="L115" s="60">
        <f t="shared" si="4"/>
        <v>0</v>
      </c>
      <c r="N115" s="60"/>
    </row>
    <row r="116" spans="1:14" s="17" customFormat="1" ht="14.25">
      <c r="A116" s="155" t="s">
        <v>280</v>
      </c>
      <c r="B116" s="154">
        <v>781</v>
      </c>
      <c r="C116" s="154"/>
      <c r="D116" s="150">
        <f t="shared" si="5"/>
        <v>-781</v>
      </c>
      <c r="E116" s="151">
        <f t="shared" si="6"/>
        <v>-100</v>
      </c>
      <c r="F116" s="136">
        <f t="shared" si="7"/>
        <v>781</v>
      </c>
      <c r="G116" s="18"/>
      <c r="H116" s="52"/>
      <c r="L116" s="60">
        <f t="shared" si="4"/>
        <v>781</v>
      </c>
      <c r="N116" s="60"/>
    </row>
    <row r="117" spans="1:14" s="17" customFormat="1" ht="14.25">
      <c r="A117" s="155" t="s">
        <v>339</v>
      </c>
      <c r="B117" s="154">
        <v>5</v>
      </c>
      <c r="C117" s="154"/>
      <c r="D117" s="150">
        <f t="shared" si="5"/>
        <v>-5</v>
      </c>
      <c r="E117" s="151">
        <f t="shared" si="6"/>
        <v>-100</v>
      </c>
      <c r="F117" s="136">
        <f t="shared" si="7"/>
        <v>5</v>
      </c>
      <c r="G117" s="18"/>
      <c r="H117" s="52"/>
      <c r="L117" s="60">
        <f t="shared" si="4"/>
        <v>5</v>
      </c>
      <c r="N117" s="60"/>
    </row>
    <row r="118" spans="1:14" s="17" customFormat="1" ht="14.25">
      <c r="A118" s="153" t="s">
        <v>340</v>
      </c>
      <c r="B118" s="154">
        <f>SUM(B119:B126)</f>
        <v>683</v>
      </c>
      <c r="C118" s="154">
        <f>SUM(C119:C126)</f>
        <v>635</v>
      </c>
      <c r="D118" s="150">
        <f t="shared" si="5"/>
        <v>-48</v>
      </c>
      <c r="E118" s="151">
        <f t="shared" si="6"/>
        <v>-7.0278184480234263</v>
      </c>
      <c r="F118" s="136">
        <f t="shared" si="7"/>
        <v>1318</v>
      </c>
      <c r="G118" s="18"/>
      <c r="H118" s="52"/>
      <c r="K118" s="17">
        <v>2</v>
      </c>
      <c r="L118" s="60">
        <f t="shared" si="4"/>
        <v>1318</v>
      </c>
      <c r="M118" s="60">
        <f>C118-B118</f>
        <v>-48</v>
      </c>
      <c r="N118" s="136">
        <f>M118/B118*100</f>
        <v>-7.0278184480234263</v>
      </c>
    </row>
    <row r="119" spans="1:14" s="17" customFormat="1" ht="14.25">
      <c r="A119" s="155" t="s">
        <v>271</v>
      </c>
      <c r="B119" s="154">
        <v>250</v>
      </c>
      <c r="C119" s="154">
        <v>230</v>
      </c>
      <c r="D119" s="150">
        <f t="shared" si="5"/>
        <v>-20</v>
      </c>
      <c r="E119" s="151">
        <f t="shared" si="6"/>
        <v>-8</v>
      </c>
      <c r="F119" s="136">
        <f t="shared" si="7"/>
        <v>480</v>
      </c>
      <c r="G119" s="18"/>
      <c r="H119" s="52"/>
      <c r="L119" s="60">
        <f t="shared" si="4"/>
        <v>480</v>
      </c>
      <c r="M119" s="60">
        <f>C119-B119</f>
        <v>-20</v>
      </c>
      <c r="N119" s="136">
        <f>M119/B119*100</f>
        <v>-8</v>
      </c>
    </row>
    <row r="120" spans="1:14" s="17" customFormat="1" ht="14.25">
      <c r="A120" s="155" t="s">
        <v>272</v>
      </c>
      <c r="B120" s="154">
        <v>129</v>
      </c>
      <c r="C120" s="154">
        <v>150</v>
      </c>
      <c r="D120" s="150">
        <f t="shared" si="5"/>
        <v>21</v>
      </c>
      <c r="E120" s="151">
        <f t="shared" si="6"/>
        <v>16.279069767441861</v>
      </c>
      <c r="F120" s="136">
        <f t="shared" si="7"/>
        <v>279</v>
      </c>
      <c r="G120" s="18"/>
      <c r="H120" s="52"/>
      <c r="L120" s="60">
        <f>SUM(B120,C120)</f>
        <v>279</v>
      </c>
      <c r="M120" s="60">
        <f>C120-B120</f>
        <v>21</v>
      </c>
      <c r="N120" s="136">
        <f>M120/B120*100</f>
        <v>16.279069767441861</v>
      </c>
    </row>
    <row r="121" spans="1:14" s="17" customFormat="1" ht="14.25" hidden="1">
      <c r="A121" s="155" t="s">
        <v>273</v>
      </c>
      <c r="B121" s="154"/>
      <c r="C121" s="154"/>
      <c r="D121" s="150">
        <f t="shared" si="5"/>
        <v>0</v>
      </c>
      <c r="E121" s="151" t="str">
        <f t="shared" si="6"/>
        <v/>
      </c>
      <c r="F121" s="136">
        <f t="shared" si="7"/>
        <v>0</v>
      </c>
      <c r="G121" s="18"/>
      <c r="H121" s="52"/>
      <c r="L121" s="60">
        <f t="shared" si="4"/>
        <v>0</v>
      </c>
      <c r="M121" s="60">
        <f>C121-B121</f>
        <v>0</v>
      </c>
      <c r="N121" s="136" t="e">
        <f>M121/B121*100</f>
        <v>#DIV/0!</v>
      </c>
    </row>
    <row r="122" spans="1:14" s="17" customFormat="1" ht="14.25" hidden="1">
      <c r="A122" s="155" t="s">
        <v>341</v>
      </c>
      <c r="B122" s="154"/>
      <c r="C122" s="154"/>
      <c r="D122" s="150">
        <f t="shared" si="5"/>
        <v>0</v>
      </c>
      <c r="E122" s="151" t="str">
        <f t="shared" si="6"/>
        <v/>
      </c>
      <c r="F122" s="136">
        <f t="shared" si="7"/>
        <v>0</v>
      </c>
      <c r="G122" s="18"/>
      <c r="H122" s="52"/>
      <c r="L122" s="60">
        <f t="shared" si="4"/>
        <v>0</v>
      </c>
      <c r="N122" s="60"/>
    </row>
    <row r="123" spans="1:14" s="17" customFormat="1" ht="14.25" hidden="1">
      <c r="A123" s="155" t="s">
        <v>342</v>
      </c>
      <c r="B123" s="154"/>
      <c r="C123" s="154"/>
      <c r="D123" s="150">
        <f t="shared" si="5"/>
        <v>0</v>
      </c>
      <c r="E123" s="151" t="str">
        <f t="shared" si="6"/>
        <v/>
      </c>
      <c r="F123" s="136">
        <f t="shared" si="7"/>
        <v>0</v>
      </c>
      <c r="G123" s="18"/>
      <c r="H123" s="52"/>
      <c r="L123" s="60">
        <f t="shared" si="4"/>
        <v>0</v>
      </c>
      <c r="N123" s="60"/>
    </row>
    <row r="124" spans="1:14" s="17" customFormat="1" ht="14.25" hidden="1">
      <c r="A124" s="155" t="s">
        <v>343</v>
      </c>
      <c r="B124" s="154"/>
      <c r="C124" s="154"/>
      <c r="D124" s="150">
        <f t="shared" si="5"/>
        <v>0</v>
      </c>
      <c r="E124" s="151" t="str">
        <f t="shared" si="6"/>
        <v/>
      </c>
      <c r="F124" s="136">
        <f t="shared" si="7"/>
        <v>0</v>
      </c>
      <c r="G124" s="18"/>
      <c r="H124" s="52"/>
      <c r="L124" s="60">
        <f t="shared" si="4"/>
        <v>0</v>
      </c>
      <c r="N124" s="60"/>
    </row>
    <row r="125" spans="1:14" s="17" customFormat="1" ht="14.25">
      <c r="A125" s="155" t="s">
        <v>280</v>
      </c>
      <c r="B125" s="154">
        <v>221</v>
      </c>
      <c r="C125" s="154">
        <v>250</v>
      </c>
      <c r="D125" s="150">
        <f t="shared" si="5"/>
        <v>29</v>
      </c>
      <c r="E125" s="151">
        <f t="shared" si="6"/>
        <v>13.122171945701359</v>
      </c>
      <c r="F125" s="136">
        <f t="shared" si="7"/>
        <v>471</v>
      </c>
      <c r="G125" s="18"/>
      <c r="H125" s="52"/>
      <c r="L125" s="60">
        <f t="shared" si="4"/>
        <v>471</v>
      </c>
      <c r="N125" s="60"/>
    </row>
    <row r="126" spans="1:14" s="17" customFormat="1" ht="14.25">
      <c r="A126" s="155" t="s">
        <v>344</v>
      </c>
      <c r="B126" s="154">
        <v>83</v>
      </c>
      <c r="C126" s="154">
        <v>5</v>
      </c>
      <c r="D126" s="150">
        <f t="shared" si="5"/>
        <v>-78</v>
      </c>
      <c r="E126" s="151">
        <f t="shared" si="6"/>
        <v>-93.975903614457835</v>
      </c>
      <c r="F126" s="136">
        <f t="shared" si="7"/>
        <v>88</v>
      </c>
      <c r="G126" s="18"/>
      <c r="H126" s="52"/>
      <c r="L126" s="60">
        <f t="shared" si="4"/>
        <v>88</v>
      </c>
      <c r="M126" s="60">
        <f>C126-B126</f>
        <v>-78</v>
      </c>
      <c r="N126" s="136">
        <f>M126/B126*100</f>
        <v>-93.975903614457835</v>
      </c>
    </row>
    <row r="127" spans="1:14" s="17" customFormat="1" ht="14.25" hidden="1">
      <c r="A127" s="153" t="s">
        <v>345</v>
      </c>
      <c r="B127" s="154">
        <f>SUM(B128:B137)</f>
        <v>0</v>
      </c>
      <c r="C127" s="154">
        <f>SUM(C128:C137)</f>
        <v>0</v>
      </c>
      <c r="D127" s="150">
        <f t="shared" si="5"/>
        <v>0</v>
      </c>
      <c r="E127" s="151" t="str">
        <f t="shared" si="6"/>
        <v/>
      </c>
      <c r="F127" s="136">
        <f t="shared" si="7"/>
        <v>0</v>
      </c>
      <c r="G127" s="18"/>
      <c r="H127" s="52"/>
      <c r="L127" s="60">
        <f t="shared" si="4"/>
        <v>0</v>
      </c>
      <c r="N127" s="60"/>
    </row>
    <row r="128" spans="1:14" s="17" customFormat="1" ht="14.25" hidden="1">
      <c r="A128" s="155" t="s">
        <v>271</v>
      </c>
      <c r="B128" s="154"/>
      <c r="C128" s="154"/>
      <c r="D128" s="150">
        <f t="shared" si="5"/>
        <v>0</v>
      </c>
      <c r="E128" s="151" t="str">
        <f t="shared" si="6"/>
        <v/>
      </c>
      <c r="F128" s="136">
        <f t="shared" si="7"/>
        <v>0</v>
      </c>
      <c r="G128" s="18"/>
      <c r="H128" s="52"/>
      <c r="K128" s="17">
        <v>2</v>
      </c>
      <c r="L128" s="60">
        <f t="shared" si="4"/>
        <v>0</v>
      </c>
      <c r="M128" s="60">
        <f>C128-B128</f>
        <v>0</v>
      </c>
      <c r="N128" s="136" t="e">
        <f>M128/B128*100</f>
        <v>#DIV/0!</v>
      </c>
    </row>
    <row r="129" spans="1:14" s="17" customFormat="1" ht="14.25" hidden="1">
      <c r="A129" s="155" t="s">
        <v>272</v>
      </c>
      <c r="B129" s="154"/>
      <c r="C129" s="154"/>
      <c r="D129" s="150">
        <f t="shared" si="5"/>
        <v>0</v>
      </c>
      <c r="E129" s="151" t="str">
        <f t="shared" si="6"/>
        <v/>
      </c>
      <c r="F129" s="136">
        <f t="shared" si="7"/>
        <v>0</v>
      </c>
      <c r="G129" s="18"/>
      <c r="H129" s="52"/>
      <c r="L129" s="60">
        <f t="shared" si="4"/>
        <v>0</v>
      </c>
      <c r="M129" s="60">
        <f>C129-B129</f>
        <v>0</v>
      </c>
      <c r="N129" s="136" t="e">
        <f>M129/B129*100</f>
        <v>#DIV/0!</v>
      </c>
    </row>
    <row r="130" spans="1:14" s="17" customFormat="1" ht="14.25" hidden="1">
      <c r="A130" s="155" t="s">
        <v>273</v>
      </c>
      <c r="B130" s="154">
        <v>0</v>
      </c>
      <c r="C130" s="154">
        <v>0</v>
      </c>
      <c r="D130" s="150">
        <f t="shared" si="5"/>
        <v>0</v>
      </c>
      <c r="E130" s="151" t="str">
        <f t="shared" si="6"/>
        <v/>
      </c>
      <c r="F130" s="136">
        <f t="shared" si="7"/>
        <v>0</v>
      </c>
      <c r="G130" s="18"/>
      <c r="H130" s="52"/>
      <c r="L130" s="60">
        <f t="shared" si="4"/>
        <v>0</v>
      </c>
      <c r="M130" s="60">
        <f>C130-B130</f>
        <v>0</v>
      </c>
      <c r="N130" s="136" t="e">
        <f>M130/B130*100</f>
        <v>#DIV/0!</v>
      </c>
    </row>
    <row r="131" spans="1:14" s="17" customFormat="1" ht="14.25" hidden="1">
      <c r="A131" s="155" t="s">
        <v>346</v>
      </c>
      <c r="B131" s="154">
        <v>0</v>
      </c>
      <c r="C131" s="154">
        <v>0</v>
      </c>
      <c r="D131" s="150">
        <f t="shared" si="5"/>
        <v>0</v>
      </c>
      <c r="E131" s="151" t="str">
        <f t="shared" si="6"/>
        <v/>
      </c>
      <c r="F131" s="136">
        <f t="shared" si="7"/>
        <v>0</v>
      </c>
      <c r="G131" s="18"/>
      <c r="H131" s="52"/>
      <c r="L131" s="60">
        <f t="shared" si="4"/>
        <v>0</v>
      </c>
      <c r="N131" s="60"/>
    </row>
    <row r="132" spans="1:14" s="17" customFormat="1" ht="14.25" hidden="1">
      <c r="A132" s="155" t="s">
        <v>347</v>
      </c>
      <c r="B132" s="154">
        <v>0</v>
      </c>
      <c r="C132" s="154">
        <v>0</v>
      </c>
      <c r="D132" s="150">
        <f t="shared" ref="D132:D195" si="8">C132-B132</f>
        <v>0</v>
      </c>
      <c r="E132" s="151" t="str">
        <f t="shared" ref="E132:E195" si="9">IF(B132=0,"",D132/B132*100)</f>
        <v/>
      </c>
      <c r="F132" s="136">
        <f t="shared" ref="F132:F195" si="10">B132+C132</f>
        <v>0</v>
      </c>
      <c r="G132" s="18"/>
      <c r="H132" s="52"/>
      <c r="L132" s="60">
        <f t="shared" ref="L132:L195" si="11">SUM(B132,C132)</f>
        <v>0</v>
      </c>
      <c r="N132" s="60"/>
    </row>
    <row r="133" spans="1:14" s="17" customFormat="1" ht="14.25" hidden="1">
      <c r="A133" s="155" t="s">
        <v>348</v>
      </c>
      <c r="B133" s="154">
        <v>0</v>
      </c>
      <c r="C133" s="154">
        <v>0</v>
      </c>
      <c r="D133" s="150">
        <f t="shared" si="8"/>
        <v>0</v>
      </c>
      <c r="E133" s="151" t="str">
        <f t="shared" si="9"/>
        <v/>
      </c>
      <c r="F133" s="136">
        <f t="shared" si="10"/>
        <v>0</v>
      </c>
      <c r="G133" s="18"/>
      <c r="H133" s="52"/>
      <c r="L133" s="60">
        <f t="shared" si="11"/>
        <v>0</v>
      </c>
      <c r="N133" s="60"/>
    </row>
    <row r="134" spans="1:14" s="17" customFormat="1" ht="14.25" hidden="1">
      <c r="A134" s="155" t="s">
        <v>349</v>
      </c>
      <c r="B134" s="154">
        <v>0</v>
      </c>
      <c r="C134" s="154">
        <v>0</v>
      </c>
      <c r="D134" s="150">
        <f t="shared" si="8"/>
        <v>0</v>
      </c>
      <c r="E134" s="151" t="str">
        <f t="shared" si="9"/>
        <v/>
      </c>
      <c r="F134" s="136">
        <f t="shared" si="10"/>
        <v>0</v>
      </c>
      <c r="G134" s="18"/>
      <c r="H134" s="52"/>
      <c r="L134" s="60">
        <f t="shared" si="11"/>
        <v>0</v>
      </c>
      <c r="N134" s="60"/>
    </row>
    <row r="135" spans="1:14" s="17" customFormat="1" ht="14.25" hidden="1">
      <c r="A135" s="155" t="s">
        <v>350</v>
      </c>
      <c r="B135" s="154">
        <v>0</v>
      </c>
      <c r="C135" s="154">
        <v>0</v>
      </c>
      <c r="D135" s="150">
        <f t="shared" si="8"/>
        <v>0</v>
      </c>
      <c r="E135" s="151" t="str">
        <f t="shared" si="9"/>
        <v/>
      </c>
      <c r="F135" s="136">
        <f t="shared" si="10"/>
        <v>0</v>
      </c>
      <c r="G135" s="18"/>
      <c r="H135" s="52"/>
      <c r="L135" s="60">
        <f t="shared" si="11"/>
        <v>0</v>
      </c>
      <c r="N135" s="60"/>
    </row>
    <row r="136" spans="1:14" s="17" customFormat="1" ht="14.25" hidden="1">
      <c r="A136" s="155" t="s">
        <v>280</v>
      </c>
      <c r="B136" s="154"/>
      <c r="C136" s="154"/>
      <c r="D136" s="150">
        <f t="shared" si="8"/>
        <v>0</v>
      </c>
      <c r="E136" s="151" t="str">
        <f t="shared" si="9"/>
        <v/>
      </c>
      <c r="F136" s="136">
        <f t="shared" si="10"/>
        <v>0</v>
      </c>
      <c r="G136" s="18"/>
      <c r="H136" s="52"/>
      <c r="L136" s="60">
        <f t="shared" si="11"/>
        <v>0</v>
      </c>
      <c r="M136" s="60">
        <f>C136-B136</f>
        <v>0</v>
      </c>
      <c r="N136" s="136" t="e">
        <f>M136/B136*100</f>
        <v>#DIV/0!</v>
      </c>
    </row>
    <row r="137" spans="1:14" s="17" customFormat="1" ht="14.25" hidden="1">
      <c r="A137" s="155" t="s">
        <v>351</v>
      </c>
      <c r="B137" s="154">
        <v>0</v>
      </c>
      <c r="C137" s="154">
        <v>0</v>
      </c>
      <c r="D137" s="150">
        <f t="shared" si="8"/>
        <v>0</v>
      </c>
      <c r="E137" s="151" t="str">
        <f t="shared" si="9"/>
        <v/>
      </c>
      <c r="F137" s="136">
        <f t="shared" si="10"/>
        <v>0</v>
      </c>
      <c r="G137" s="18"/>
      <c r="H137" s="52"/>
      <c r="L137" s="60">
        <f t="shared" si="11"/>
        <v>0</v>
      </c>
      <c r="M137" s="60">
        <f>C137-B137</f>
        <v>0</v>
      </c>
      <c r="N137" s="136" t="e">
        <f>M137/B137*100</f>
        <v>#DIV/0!</v>
      </c>
    </row>
    <row r="138" spans="1:14" s="17" customFormat="1" ht="14.25" hidden="1">
      <c r="A138" s="153" t="s">
        <v>352</v>
      </c>
      <c r="B138" s="154">
        <f>SUM(B139:B149)</f>
        <v>0</v>
      </c>
      <c r="C138" s="154">
        <f>SUM(C139:C149)</f>
        <v>0</v>
      </c>
      <c r="D138" s="150">
        <f t="shared" si="8"/>
        <v>0</v>
      </c>
      <c r="E138" s="151" t="str">
        <f t="shared" si="9"/>
        <v/>
      </c>
      <c r="F138" s="136">
        <f t="shared" si="10"/>
        <v>0</v>
      </c>
      <c r="G138" s="18"/>
      <c r="H138" s="52"/>
      <c r="L138" s="60">
        <f t="shared" si="11"/>
        <v>0</v>
      </c>
      <c r="M138" s="60">
        <f>C138-B138</f>
        <v>0</v>
      </c>
      <c r="N138" s="136" t="e">
        <f>M138/B138*100</f>
        <v>#DIV/0!</v>
      </c>
    </row>
    <row r="139" spans="1:14" s="17" customFormat="1" ht="14.25" hidden="1">
      <c r="A139" s="155" t="s">
        <v>271</v>
      </c>
      <c r="B139" s="154">
        <v>0</v>
      </c>
      <c r="C139" s="154">
        <v>0</v>
      </c>
      <c r="D139" s="150">
        <f t="shared" si="8"/>
        <v>0</v>
      </c>
      <c r="E139" s="151" t="str">
        <f t="shared" si="9"/>
        <v/>
      </c>
      <c r="F139" s="136">
        <f t="shared" si="10"/>
        <v>0</v>
      </c>
      <c r="G139" s="18"/>
      <c r="H139" s="52"/>
      <c r="K139" s="17">
        <v>2</v>
      </c>
      <c r="L139" s="60">
        <f t="shared" si="11"/>
        <v>0</v>
      </c>
      <c r="N139" s="60"/>
    </row>
    <row r="140" spans="1:14" s="17" customFormat="1" ht="14.25" hidden="1">
      <c r="A140" s="155" t="s">
        <v>272</v>
      </c>
      <c r="B140" s="154">
        <v>0</v>
      </c>
      <c r="C140" s="154">
        <v>0</v>
      </c>
      <c r="D140" s="150">
        <f t="shared" si="8"/>
        <v>0</v>
      </c>
      <c r="E140" s="151" t="str">
        <f t="shared" si="9"/>
        <v/>
      </c>
      <c r="F140" s="136">
        <f t="shared" si="10"/>
        <v>0</v>
      </c>
      <c r="G140" s="18"/>
      <c r="H140" s="52"/>
      <c r="L140" s="60">
        <f t="shared" si="11"/>
        <v>0</v>
      </c>
      <c r="N140" s="60"/>
    </row>
    <row r="141" spans="1:14" s="17" customFormat="1" ht="14.25" hidden="1">
      <c r="A141" s="155" t="s">
        <v>273</v>
      </c>
      <c r="B141" s="154">
        <v>0</v>
      </c>
      <c r="C141" s="154">
        <v>0</v>
      </c>
      <c r="D141" s="150">
        <f t="shared" si="8"/>
        <v>0</v>
      </c>
      <c r="E141" s="151" t="str">
        <f t="shared" si="9"/>
        <v/>
      </c>
      <c r="F141" s="136">
        <f t="shared" si="10"/>
        <v>0</v>
      </c>
      <c r="G141" s="18"/>
      <c r="H141" s="52"/>
      <c r="L141" s="60">
        <f t="shared" si="11"/>
        <v>0</v>
      </c>
      <c r="N141" s="60"/>
    </row>
    <row r="142" spans="1:14" s="17" customFormat="1" ht="14.25" hidden="1">
      <c r="A142" s="155" t="s">
        <v>353</v>
      </c>
      <c r="B142" s="154">
        <v>0</v>
      </c>
      <c r="C142" s="154">
        <v>0</v>
      </c>
      <c r="D142" s="150">
        <f t="shared" si="8"/>
        <v>0</v>
      </c>
      <c r="E142" s="151" t="str">
        <f t="shared" si="9"/>
        <v/>
      </c>
      <c r="F142" s="136">
        <f t="shared" si="10"/>
        <v>0</v>
      </c>
      <c r="G142" s="18"/>
      <c r="H142" s="52"/>
      <c r="L142" s="60">
        <f t="shared" si="11"/>
        <v>0</v>
      </c>
      <c r="N142" s="60"/>
    </row>
    <row r="143" spans="1:14" s="17" customFormat="1" ht="14.25" hidden="1">
      <c r="A143" s="155" t="s">
        <v>354</v>
      </c>
      <c r="B143" s="154">
        <v>0</v>
      </c>
      <c r="C143" s="154">
        <v>0</v>
      </c>
      <c r="D143" s="150">
        <f t="shared" si="8"/>
        <v>0</v>
      </c>
      <c r="E143" s="151" t="str">
        <f t="shared" si="9"/>
        <v/>
      </c>
      <c r="F143" s="136">
        <f t="shared" si="10"/>
        <v>0</v>
      </c>
      <c r="G143" s="18"/>
      <c r="H143" s="52"/>
      <c r="L143" s="60">
        <f t="shared" si="11"/>
        <v>0</v>
      </c>
      <c r="N143" s="60"/>
    </row>
    <row r="144" spans="1:14" s="17" customFormat="1" ht="14.25" hidden="1">
      <c r="A144" s="155" t="s">
        <v>355</v>
      </c>
      <c r="B144" s="154">
        <v>0</v>
      </c>
      <c r="C144" s="154">
        <v>0</v>
      </c>
      <c r="D144" s="150">
        <f t="shared" si="8"/>
        <v>0</v>
      </c>
      <c r="E144" s="151" t="str">
        <f t="shared" si="9"/>
        <v/>
      </c>
      <c r="F144" s="136">
        <f t="shared" si="10"/>
        <v>0</v>
      </c>
      <c r="G144" s="18"/>
      <c r="H144" s="52"/>
      <c r="L144" s="60">
        <f t="shared" si="11"/>
        <v>0</v>
      </c>
      <c r="N144" s="60"/>
    </row>
    <row r="145" spans="1:14" s="17" customFormat="1" ht="14.25" hidden="1">
      <c r="A145" s="155" t="s">
        <v>356</v>
      </c>
      <c r="B145" s="154">
        <v>0</v>
      </c>
      <c r="C145" s="154">
        <v>0</v>
      </c>
      <c r="D145" s="150">
        <f t="shared" si="8"/>
        <v>0</v>
      </c>
      <c r="E145" s="151" t="str">
        <f t="shared" si="9"/>
        <v/>
      </c>
      <c r="F145" s="136">
        <f t="shared" si="10"/>
        <v>0</v>
      </c>
      <c r="G145" s="18"/>
      <c r="H145" s="52"/>
      <c r="L145" s="60">
        <f t="shared" si="11"/>
        <v>0</v>
      </c>
      <c r="N145" s="60"/>
    </row>
    <row r="146" spans="1:14" s="17" customFormat="1" ht="14.25" hidden="1">
      <c r="A146" s="155" t="s">
        <v>357</v>
      </c>
      <c r="B146" s="154">
        <v>0</v>
      </c>
      <c r="C146" s="154">
        <v>0</v>
      </c>
      <c r="D146" s="150">
        <f t="shared" si="8"/>
        <v>0</v>
      </c>
      <c r="E146" s="151" t="str">
        <f t="shared" si="9"/>
        <v/>
      </c>
      <c r="F146" s="136">
        <f t="shared" si="10"/>
        <v>0</v>
      </c>
      <c r="G146" s="18"/>
      <c r="H146" s="52"/>
      <c r="L146" s="60">
        <f t="shared" si="11"/>
        <v>0</v>
      </c>
      <c r="N146" s="60"/>
    </row>
    <row r="147" spans="1:14" s="17" customFormat="1" ht="14.25" hidden="1">
      <c r="A147" s="155" t="s">
        <v>358</v>
      </c>
      <c r="B147" s="154">
        <v>0</v>
      </c>
      <c r="C147" s="154">
        <v>0</v>
      </c>
      <c r="D147" s="150">
        <f t="shared" si="8"/>
        <v>0</v>
      </c>
      <c r="E147" s="151" t="str">
        <f t="shared" si="9"/>
        <v/>
      </c>
      <c r="F147" s="136">
        <f t="shared" si="10"/>
        <v>0</v>
      </c>
      <c r="G147" s="18"/>
      <c r="H147" s="52"/>
      <c r="L147" s="60">
        <f t="shared" si="11"/>
        <v>0</v>
      </c>
      <c r="N147" s="60"/>
    </row>
    <row r="148" spans="1:14" s="17" customFormat="1" ht="14.25" hidden="1">
      <c r="A148" s="155" t="s">
        <v>280</v>
      </c>
      <c r="B148" s="154">
        <v>0</v>
      </c>
      <c r="C148" s="154">
        <v>0</v>
      </c>
      <c r="D148" s="150">
        <f t="shared" si="8"/>
        <v>0</v>
      </c>
      <c r="E148" s="151" t="str">
        <f t="shared" si="9"/>
        <v/>
      </c>
      <c r="F148" s="136">
        <f t="shared" si="10"/>
        <v>0</v>
      </c>
      <c r="G148" s="18"/>
      <c r="H148" s="52"/>
      <c r="L148" s="60">
        <f t="shared" si="11"/>
        <v>0</v>
      </c>
      <c r="N148" s="60"/>
    </row>
    <row r="149" spans="1:14" s="17" customFormat="1" ht="14.25" hidden="1">
      <c r="A149" s="155" t="s">
        <v>359</v>
      </c>
      <c r="B149" s="154">
        <v>0</v>
      </c>
      <c r="C149" s="154">
        <v>0</v>
      </c>
      <c r="D149" s="150">
        <f t="shared" si="8"/>
        <v>0</v>
      </c>
      <c r="E149" s="151" t="str">
        <f t="shared" si="9"/>
        <v/>
      </c>
      <c r="F149" s="136">
        <f t="shared" si="10"/>
        <v>0</v>
      </c>
      <c r="G149" s="18"/>
      <c r="H149" s="52"/>
      <c r="L149" s="60">
        <f t="shared" si="11"/>
        <v>0</v>
      </c>
      <c r="N149" s="60"/>
    </row>
    <row r="150" spans="1:14" s="17" customFormat="1" ht="14.25" hidden="1">
      <c r="A150" s="153" t="s">
        <v>360</v>
      </c>
      <c r="B150" s="154">
        <f>SUM(B151:B159)</f>
        <v>0</v>
      </c>
      <c r="C150" s="154">
        <f>SUM(C151:C159)</f>
        <v>0</v>
      </c>
      <c r="D150" s="150">
        <f t="shared" si="8"/>
        <v>0</v>
      </c>
      <c r="E150" s="151" t="str">
        <f t="shared" si="9"/>
        <v/>
      </c>
      <c r="F150" s="136">
        <f t="shared" si="10"/>
        <v>0</v>
      </c>
      <c r="G150" s="18"/>
      <c r="H150" s="52"/>
      <c r="L150" s="60">
        <f t="shared" si="11"/>
        <v>0</v>
      </c>
      <c r="N150" s="60"/>
    </row>
    <row r="151" spans="1:14" s="17" customFormat="1" ht="14.25" hidden="1">
      <c r="A151" s="155" t="s">
        <v>271</v>
      </c>
      <c r="B151" s="154">
        <v>0</v>
      </c>
      <c r="C151" s="154">
        <v>0</v>
      </c>
      <c r="D151" s="150">
        <f t="shared" si="8"/>
        <v>0</v>
      </c>
      <c r="E151" s="151" t="str">
        <f t="shared" si="9"/>
        <v/>
      </c>
      <c r="F151" s="136">
        <f t="shared" si="10"/>
        <v>0</v>
      </c>
      <c r="G151" s="18"/>
      <c r="H151" s="52"/>
      <c r="K151" s="17">
        <v>2</v>
      </c>
      <c r="L151" s="60">
        <f t="shared" si="11"/>
        <v>0</v>
      </c>
      <c r="M151" s="60">
        <f>C151-B151</f>
        <v>0</v>
      </c>
      <c r="N151" s="136" t="e">
        <f>M151/B151*100</f>
        <v>#DIV/0!</v>
      </c>
    </row>
    <row r="152" spans="1:14" s="17" customFormat="1" ht="14.25" hidden="1">
      <c r="A152" s="155" t="s">
        <v>272</v>
      </c>
      <c r="B152" s="154">
        <v>0</v>
      </c>
      <c r="C152" s="154">
        <v>0</v>
      </c>
      <c r="D152" s="150">
        <f t="shared" si="8"/>
        <v>0</v>
      </c>
      <c r="E152" s="151" t="str">
        <f t="shared" si="9"/>
        <v/>
      </c>
      <c r="F152" s="136">
        <f t="shared" si="10"/>
        <v>0</v>
      </c>
      <c r="G152" s="18"/>
      <c r="H152" s="52"/>
      <c r="L152" s="60">
        <f t="shared" si="11"/>
        <v>0</v>
      </c>
      <c r="M152" s="60">
        <f>C152-B152</f>
        <v>0</v>
      </c>
      <c r="N152" s="136" t="e">
        <f>M152/B152*100</f>
        <v>#DIV/0!</v>
      </c>
    </row>
    <row r="153" spans="1:14" s="17" customFormat="1" ht="14.25" hidden="1">
      <c r="A153" s="155" t="s">
        <v>273</v>
      </c>
      <c r="B153" s="154">
        <v>0</v>
      </c>
      <c r="C153" s="154">
        <v>0</v>
      </c>
      <c r="D153" s="150">
        <f t="shared" si="8"/>
        <v>0</v>
      </c>
      <c r="E153" s="151" t="str">
        <f t="shared" si="9"/>
        <v/>
      </c>
      <c r="F153" s="136">
        <f t="shared" si="10"/>
        <v>0</v>
      </c>
      <c r="G153" s="18"/>
      <c r="H153" s="52"/>
      <c r="L153" s="60">
        <f t="shared" si="11"/>
        <v>0</v>
      </c>
      <c r="M153" s="60">
        <f>C153-B153</f>
        <v>0</v>
      </c>
      <c r="N153" s="136" t="e">
        <f>M153/B153*100</f>
        <v>#DIV/0!</v>
      </c>
    </row>
    <row r="154" spans="1:14" s="17" customFormat="1" ht="14.25" hidden="1">
      <c r="A154" s="155" t="s">
        <v>361</v>
      </c>
      <c r="B154" s="154">
        <v>0</v>
      </c>
      <c r="C154" s="154">
        <v>0</v>
      </c>
      <c r="D154" s="150">
        <f t="shared" si="8"/>
        <v>0</v>
      </c>
      <c r="E154" s="151" t="str">
        <f t="shared" si="9"/>
        <v/>
      </c>
      <c r="F154" s="136">
        <f t="shared" si="10"/>
        <v>0</v>
      </c>
      <c r="G154" s="18"/>
      <c r="H154" s="52"/>
      <c r="L154" s="60">
        <f t="shared" si="11"/>
        <v>0</v>
      </c>
      <c r="N154" s="60"/>
    </row>
    <row r="155" spans="1:14" s="17" customFormat="1" ht="14.25" hidden="1">
      <c r="A155" s="155" t="s">
        <v>362</v>
      </c>
      <c r="B155" s="154">
        <v>0</v>
      </c>
      <c r="C155" s="154">
        <v>0</v>
      </c>
      <c r="D155" s="150">
        <f t="shared" si="8"/>
        <v>0</v>
      </c>
      <c r="E155" s="151" t="str">
        <f t="shared" si="9"/>
        <v/>
      </c>
      <c r="F155" s="136">
        <f t="shared" si="10"/>
        <v>0</v>
      </c>
      <c r="G155" s="18"/>
      <c r="H155" s="52"/>
      <c r="L155" s="60">
        <f t="shared" si="11"/>
        <v>0</v>
      </c>
      <c r="N155" s="60"/>
    </row>
    <row r="156" spans="1:14" s="17" customFormat="1" ht="14.25" hidden="1">
      <c r="A156" s="155" t="s">
        <v>363</v>
      </c>
      <c r="B156" s="154">
        <v>0</v>
      </c>
      <c r="C156" s="154">
        <v>0</v>
      </c>
      <c r="D156" s="150">
        <f t="shared" si="8"/>
        <v>0</v>
      </c>
      <c r="E156" s="151" t="str">
        <f t="shared" si="9"/>
        <v/>
      </c>
      <c r="F156" s="136">
        <f t="shared" si="10"/>
        <v>0</v>
      </c>
      <c r="G156" s="18"/>
      <c r="H156" s="52"/>
      <c r="L156" s="60">
        <f t="shared" si="11"/>
        <v>0</v>
      </c>
      <c r="M156" s="60">
        <f>C156-B156</f>
        <v>0</v>
      </c>
      <c r="N156" s="136" t="e">
        <f>M156/B156*100</f>
        <v>#DIV/0!</v>
      </c>
    </row>
    <row r="157" spans="1:14" s="17" customFormat="1" ht="14.25" hidden="1">
      <c r="A157" s="155" t="s">
        <v>311</v>
      </c>
      <c r="B157" s="154">
        <v>0</v>
      </c>
      <c r="C157" s="154">
        <v>0</v>
      </c>
      <c r="D157" s="150">
        <f t="shared" si="8"/>
        <v>0</v>
      </c>
      <c r="E157" s="151" t="str">
        <f t="shared" si="9"/>
        <v/>
      </c>
      <c r="F157" s="136">
        <f t="shared" si="10"/>
        <v>0</v>
      </c>
      <c r="G157" s="18"/>
      <c r="H157" s="52"/>
      <c r="L157" s="60">
        <f t="shared" si="11"/>
        <v>0</v>
      </c>
      <c r="N157" s="60"/>
    </row>
    <row r="158" spans="1:14" s="17" customFormat="1" ht="14.25" hidden="1">
      <c r="A158" s="155" t="s">
        <v>280</v>
      </c>
      <c r="B158" s="154">
        <v>0</v>
      </c>
      <c r="C158" s="154">
        <v>0</v>
      </c>
      <c r="D158" s="150">
        <f t="shared" si="8"/>
        <v>0</v>
      </c>
      <c r="E158" s="151" t="str">
        <f t="shared" si="9"/>
        <v/>
      </c>
      <c r="F158" s="136">
        <f t="shared" si="10"/>
        <v>0</v>
      </c>
      <c r="G158" s="18"/>
      <c r="H158" s="52"/>
      <c r="L158" s="60">
        <f t="shared" si="11"/>
        <v>0</v>
      </c>
      <c r="N158" s="60"/>
    </row>
    <row r="159" spans="1:14" s="17" customFormat="1" ht="14.25" hidden="1">
      <c r="A159" s="155" t="s">
        <v>364</v>
      </c>
      <c r="B159" s="154">
        <v>0</v>
      </c>
      <c r="C159" s="154">
        <v>0</v>
      </c>
      <c r="D159" s="150">
        <f t="shared" si="8"/>
        <v>0</v>
      </c>
      <c r="E159" s="151" t="str">
        <f t="shared" si="9"/>
        <v/>
      </c>
      <c r="F159" s="136">
        <f t="shared" si="10"/>
        <v>0</v>
      </c>
      <c r="G159" s="18"/>
      <c r="H159" s="52"/>
      <c r="L159" s="60">
        <f t="shared" si="11"/>
        <v>0</v>
      </c>
      <c r="N159" s="60"/>
    </row>
    <row r="160" spans="1:14" s="17" customFormat="1" ht="14.25" hidden="1">
      <c r="A160" s="153" t="s">
        <v>365</v>
      </c>
      <c r="B160" s="154">
        <f>SUM(B161:B172)</f>
        <v>0</v>
      </c>
      <c r="C160" s="154">
        <f>SUM(C161:C172)</f>
        <v>0</v>
      </c>
      <c r="D160" s="150">
        <f t="shared" si="8"/>
        <v>0</v>
      </c>
      <c r="E160" s="151" t="str">
        <f t="shared" si="9"/>
        <v/>
      </c>
      <c r="F160" s="136">
        <f t="shared" si="10"/>
        <v>0</v>
      </c>
      <c r="G160" s="18"/>
      <c r="H160" s="52"/>
      <c r="L160" s="60">
        <f t="shared" si="11"/>
        <v>0</v>
      </c>
      <c r="M160" s="60">
        <f>C160-B160</f>
        <v>0</v>
      </c>
      <c r="N160" s="136" t="e">
        <f>M160/B160*100</f>
        <v>#DIV/0!</v>
      </c>
    </row>
    <row r="161" spans="1:14" s="17" customFormat="1" ht="14.25" hidden="1">
      <c r="A161" s="155" t="s">
        <v>271</v>
      </c>
      <c r="B161" s="154">
        <v>0</v>
      </c>
      <c r="C161" s="154">
        <v>0</v>
      </c>
      <c r="D161" s="150">
        <f t="shared" si="8"/>
        <v>0</v>
      </c>
      <c r="E161" s="151" t="str">
        <f t="shared" si="9"/>
        <v/>
      </c>
      <c r="F161" s="136">
        <f t="shared" si="10"/>
        <v>0</v>
      </c>
      <c r="G161" s="18"/>
      <c r="H161" s="52"/>
      <c r="K161" s="17">
        <v>2</v>
      </c>
      <c r="L161" s="60">
        <f t="shared" si="11"/>
        <v>0</v>
      </c>
      <c r="M161" s="60">
        <f>C161-B161</f>
        <v>0</v>
      </c>
      <c r="N161" s="136" t="e">
        <f>M161/B161*100</f>
        <v>#DIV/0!</v>
      </c>
    </row>
    <row r="162" spans="1:14" s="17" customFormat="1" ht="14.25" hidden="1">
      <c r="A162" s="155" t="s">
        <v>272</v>
      </c>
      <c r="B162" s="154">
        <v>0</v>
      </c>
      <c r="C162" s="154">
        <v>0</v>
      </c>
      <c r="D162" s="150">
        <f t="shared" si="8"/>
        <v>0</v>
      </c>
      <c r="E162" s="151" t="str">
        <f t="shared" si="9"/>
        <v/>
      </c>
      <c r="F162" s="136">
        <f t="shared" si="10"/>
        <v>0</v>
      </c>
      <c r="G162" s="18"/>
      <c r="H162" s="52"/>
      <c r="L162" s="60">
        <f t="shared" si="11"/>
        <v>0</v>
      </c>
      <c r="M162" s="60">
        <f>C162-B162</f>
        <v>0</v>
      </c>
      <c r="N162" s="136" t="e">
        <f>M162/B162*100</f>
        <v>#DIV/0!</v>
      </c>
    </row>
    <row r="163" spans="1:14" s="17" customFormat="1" ht="14.25" hidden="1">
      <c r="A163" s="155" t="s">
        <v>273</v>
      </c>
      <c r="B163" s="154">
        <v>0</v>
      </c>
      <c r="C163" s="154">
        <v>0</v>
      </c>
      <c r="D163" s="150">
        <f t="shared" si="8"/>
        <v>0</v>
      </c>
      <c r="E163" s="151" t="str">
        <f t="shared" si="9"/>
        <v/>
      </c>
      <c r="F163" s="136">
        <f t="shared" si="10"/>
        <v>0</v>
      </c>
      <c r="G163" s="18"/>
      <c r="H163" s="52"/>
      <c r="L163" s="60">
        <f t="shared" si="11"/>
        <v>0</v>
      </c>
      <c r="M163" s="60">
        <f>C163-B163</f>
        <v>0</v>
      </c>
      <c r="N163" s="136" t="e">
        <f>M163/B163*100</f>
        <v>#DIV/0!</v>
      </c>
    </row>
    <row r="164" spans="1:14" s="17" customFormat="1" ht="14.25" hidden="1">
      <c r="A164" s="155" t="s">
        <v>366</v>
      </c>
      <c r="B164" s="154">
        <v>0</v>
      </c>
      <c r="C164" s="154">
        <v>0</v>
      </c>
      <c r="D164" s="150">
        <f t="shared" si="8"/>
        <v>0</v>
      </c>
      <c r="E164" s="151" t="str">
        <f t="shared" si="9"/>
        <v/>
      </c>
      <c r="F164" s="136">
        <f t="shared" si="10"/>
        <v>0</v>
      </c>
      <c r="G164" s="18"/>
      <c r="H164" s="52"/>
      <c r="L164" s="60">
        <f t="shared" si="11"/>
        <v>0</v>
      </c>
      <c r="N164" s="60"/>
    </row>
    <row r="165" spans="1:14" s="17" customFormat="1" ht="14.25" hidden="1">
      <c r="A165" s="155" t="s">
        <v>367</v>
      </c>
      <c r="B165" s="154">
        <v>0</v>
      </c>
      <c r="C165" s="154">
        <v>0</v>
      </c>
      <c r="D165" s="150">
        <f t="shared" si="8"/>
        <v>0</v>
      </c>
      <c r="E165" s="151" t="str">
        <f t="shared" si="9"/>
        <v/>
      </c>
      <c r="F165" s="136">
        <f t="shared" si="10"/>
        <v>0</v>
      </c>
      <c r="G165" s="18"/>
      <c r="H165" s="52"/>
      <c r="L165" s="60">
        <f t="shared" si="11"/>
        <v>0</v>
      </c>
      <c r="N165" s="60"/>
    </row>
    <row r="166" spans="1:14" s="17" customFormat="1" ht="14.25" hidden="1">
      <c r="A166" s="155" t="s">
        <v>368</v>
      </c>
      <c r="B166" s="154">
        <v>0</v>
      </c>
      <c r="C166" s="154">
        <v>0</v>
      </c>
      <c r="D166" s="150">
        <f t="shared" si="8"/>
        <v>0</v>
      </c>
      <c r="E166" s="151" t="str">
        <f t="shared" si="9"/>
        <v/>
      </c>
      <c r="F166" s="136">
        <f t="shared" si="10"/>
        <v>0</v>
      </c>
      <c r="G166" s="18"/>
      <c r="H166" s="52"/>
      <c r="L166" s="60">
        <f t="shared" si="11"/>
        <v>0</v>
      </c>
      <c r="N166" s="60"/>
    </row>
    <row r="167" spans="1:14" s="17" customFormat="1" ht="14.25" hidden="1">
      <c r="A167" s="155" t="s">
        <v>369</v>
      </c>
      <c r="B167" s="154">
        <v>0</v>
      </c>
      <c r="C167" s="154">
        <v>0</v>
      </c>
      <c r="D167" s="150">
        <f t="shared" si="8"/>
        <v>0</v>
      </c>
      <c r="E167" s="151" t="str">
        <f t="shared" si="9"/>
        <v/>
      </c>
      <c r="F167" s="136">
        <f t="shared" si="10"/>
        <v>0</v>
      </c>
      <c r="G167" s="18"/>
      <c r="H167" s="52"/>
      <c r="L167" s="60">
        <f t="shared" si="11"/>
        <v>0</v>
      </c>
      <c r="N167" s="60"/>
    </row>
    <row r="168" spans="1:14" s="17" customFormat="1" ht="14.25" hidden="1">
      <c r="A168" s="155" t="s">
        <v>370</v>
      </c>
      <c r="B168" s="154">
        <v>0</v>
      </c>
      <c r="C168" s="154">
        <v>0</v>
      </c>
      <c r="D168" s="150">
        <f t="shared" si="8"/>
        <v>0</v>
      </c>
      <c r="E168" s="151" t="str">
        <f t="shared" si="9"/>
        <v/>
      </c>
      <c r="F168" s="136">
        <f t="shared" si="10"/>
        <v>0</v>
      </c>
      <c r="G168" s="18"/>
      <c r="H168" s="52"/>
      <c r="L168" s="60">
        <f t="shared" si="11"/>
        <v>0</v>
      </c>
      <c r="N168" s="60"/>
    </row>
    <row r="169" spans="1:14" s="17" customFormat="1" ht="14.25" hidden="1">
      <c r="A169" s="155" t="s">
        <v>371</v>
      </c>
      <c r="B169" s="154">
        <v>0</v>
      </c>
      <c r="C169" s="154">
        <v>0</v>
      </c>
      <c r="D169" s="150">
        <f t="shared" si="8"/>
        <v>0</v>
      </c>
      <c r="E169" s="151" t="str">
        <f t="shared" si="9"/>
        <v/>
      </c>
      <c r="F169" s="136">
        <f t="shared" si="10"/>
        <v>0</v>
      </c>
      <c r="G169" s="18"/>
      <c r="H169" s="52"/>
      <c r="L169" s="60">
        <f t="shared" si="11"/>
        <v>0</v>
      </c>
      <c r="N169" s="60"/>
    </row>
    <row r="170" spans="1:14" s="17" customFormat="1" ht="14.25" hidden="1">
      <c r="A170" s="155" t="s">
        <v>311</v>
      </c>
      <c r="B170" s="154">
        <v>0</v>
      </c>
      <c r="C170" s="154">
        <v>0</v>
      </c>
      <c r="D170" s="150">
        <f t="shared" si="8"/>
        <v>0</v>
      </c>
      <c r="E170" s="151" t="str">
        <f t="shared" si="9"/>
        <v/>
      </c>
      <c r="F170" s="136">
        <f t="shared" si="10"/>
        <v>0</v>
      </c>
      <c r="G170" s="18"/>
      <c r="H170" s="52"/>
      <c r="L170" s="60">
        <f t="shared" si="11"/>
        <v>0</v>
      </c>
      <c r="N170" s="60"/>
    </row>
    <row r="171" spans="1:14" s="17" customFormat="1" ht="14.25" hidden="1">
      <c r="A171" s="155" t="s">
        <v>280</v>
      </c>
      <c r="B171" s="154">
        <v>0</v>
      </c>
      <c r="C171" s="154">
        <v>0</v>
      </c>
      <c r="D171" s="150">
        <f t="shared" si="8"/>
        <v>0</v>
      </c>
      <c r="E171" s="151" t="str">
        <f t="shared" si="9"/>
        <v/>
      </c>
      <c r="F171" s="136">
        <f t="shared" si="10"/>
        <v>0</v>
      </c>
      <c r="G171" s="18"/>
      <c r="H171" s="52"/>
      <c r="L171" s="60">
        <f t="shared" si="11"/>
        <v>0</v>
      </c>
      <c r="M171" s="60">
        <f t="shared" ref="M171:M176" si="12">C171-B171</f>
        <v>0</v>
      </c>
      <c r="N171" s="136" t="e">
        <f t="shared" ref="N171:N176" si="13">M171/B171*100</f>
        <v>#DIV/0!</v>
      </c>
    </row>
    <row r="172" spans="1:14" s="17" customFormat="1" ht="14.25" hidden="1">
      <c r="A172" s="155" t="s">
        <v>372</v>
      </c>
      <c r="B172" s="154">
        <v>0</v>
      </c>
      <c r="C172" s="154">
        <v>0</v>
      </c>
      <c r="D172" s="150">
        <f t="shared" si="8"/>
        <v>0</v>
      </c>
      <c r="E172" s="151" t="str">
        <f t="shared" si="9"/>
        <v/>
      </c>
      <c r="F172" s="136">
        <f t="shared" si="10"/>
        <v>0</v>
      </c>
      <c r="G172" s="18"/>
      <c r="H172" s="52"/>
      <c r="L172" s="60">
        <f t="shared" si="11"/>
        <v>0</v>
      </c>
      <c r="M172" s="60">
        <f t="shared" si="12"/>
        <v>0</v>
      </c>
      <c r="N172" s="136" t="e">
        <f t="shared" si="13"/>
        <v>#DIV/0!</v>
      </c>
    </row>
    <row r="173" spans="1:14" s="17" customFormat="1" ht="14.25">
      <c r="A173" s="153" t="s">
        <v>373</v>
      </c>
      <c r="B173" s="154">
        <f>SUM(B174:B179)</f>
        <v>9</v>
      </c>
      <c r="C173" s="154">
        <f>SUM(C174:C179)</f>
        <v>0</v>
      </c>
      <c r="D173" s="150">
        <f t="shared" si="8"/>
        <v>-9</v>
      </c>
      <c r="E173" s="151">
        <f t="shared" si="9"/>
        <v>-100</v>
      </c>
      <c r="F173" s="136">
        <f t="shared" si="10"/>
        <v>9</v>
      </c>
      <c r="G173" s="18"/>
      <c r="H173" s="52"/>
      <c r="L173" s="60">
        <f t="shared" si="11"/>
        <v>9</v>
      </c>
      <c r="M173" s="60">
        <f t="shared" si="12"/>
        <v>-9</v>
      </c>
      <c r="N173" s="136">
        <f t="shared" si="13"/>
        <v>-100</v>
      </c>
    </row>
    <row r="174" spans="1:14" s="17" customFormat="1" ht="14.25" hidden="1">
      <c r="A174" s="155" t="s">
        <v>271</v>
      </c>
      <c r="B174" s="154"/>
      <c r="C174" s="154"/>
      <c r="D174" s="150">
        <f t="shared" si="8"/>
        <v>0</v>
      </c>
      <c r="E174" s="151" t="str">
        <f t="shared" si="9"/>
        <v/>
      </c>
      <c r="F174" s="136">
        <f t="shared" si="10"/>
        <v>0</v>
      </c>
      <c r="G174" s="18"/>
      <c r="H174" s="52"/>
      <c r="K174" s="17">
        <v>2</v>
      </c>
      <c r="L174" s="60">
        <f t="shared" si="11"/>
        <v>0</v>
      </c>
      <c r="M174" s="60">
        <f t="shared" si="12"/>
        <v>0</v>
      </c>
      <c r="N174" s="136" t="e">
        <f t="shared" si="13"/>
        <v>#DIV/0!</v>
      </c>
    </row>
    <row r="175" spans="1:14" s="17" customFormat="1" ht="14.25" hidden="1">
      <c r="A175" s="155" t="s">
        <v>272</v>
      </c>
      <c r="B175" s="154"/>
      <c r="C175" s="154"/>
      <c r="D175" s="150">
        <f t="shared" si="8"/>
        <v>0</v>
      </c>
      <c r="E175" s="151" t="str">
        <f t="shared" si="9"/>
        <v/>
      </c>
      <c r="F175" s="136">
        <f t="shared" si="10"/>
        <v>0</v>
      </c>
      <c r="G175" s="18"/>
      <c r="H175" s="52"/>
      <c r="L175" s="60">
        <f t="shared" si="11"/>
        <v>0</v>
      </c>
      <c r="M175" s="60">
        <f t="shared" si="12"/>
        <v>0</v>
      </c>
      <c r="N175" s="136" t="e">
        <f t="shared" si="13"/>
        <v>#DIV/0!</v>
      </c>
    </row>
    <row r="176" spans="1:14" s="17" customFormat="1" ht="14.25" hidden="1">
      <c r="A176" s="155" t="s">
        <v>273</v>
      </c>
      <c r="B176" s="154"/>
      <c r="C176" s="154"/>
      <c r="D176" s="150">
        <f t="shared" si="8"/>
        <v>0</v>
      </c>
      <c r="E176" s="151" t="str">
        <f t="shared" si="9"/>
        <v/>
      </c>
      <c r="F176" s="136">
        <f t="shared" si="10"/>
        <v>0</v>
      </c>
      <c r="G176" s="18"/>
      <c r="H176" s="52"/>
      <c r="L176" s="60">
        <f t="shared" si="11"/>
        <v>0</v>
      </c>
      <c r="M176" s="60">
        <f t="shared" si="12"/>
        <v>0</v>
      </c>
      <c r="N176" s="136" t="e">
        <f t="shared" si="13"/>
        <v>#DIV/0!</v>
      </c>
    </row>
    <row r="177" spans="1:14" s="17" customFormat="1" ht="14.25">
      <c r="A177" s="155" t="s">
        <v>374</v>
      </c>
      <c r="B177" s="154">
        <v>9</v>
      </c>
      <c r="C177" s="154"/>
      <c r="D177" s="150">
        <f t="shared" si="8"/>
        <v>-9</v>
      </c>
      <c r="E177" s="151">
        <f t="shared" si="9"/>
        <v>-100</v>
      </c>
      <c r="F177" s="136">
        <f t="shared" si="10"/>
        <v>9</v>
      </c>
      <c r="G177" s="18"/>
      <c r="H177" s="52"/>
      <c r="L177" s="60">
        <f t="shared" si="11"/>
        <v>9</v>
      </c>
      <c r="N177" s="60"/>
    </row>
    <row r="178" spans="1:14" s="17" customFormat="1" ht="14.25" hidden="1">
      <c r="A178" s="155" t="s">
        <v>280</v>
      </c>
      <c r="B178" s="154"/>
      <c r="C178" s="154"/>
      <c r="D178" s="150">
        <f t="shared" si="8"/>
        <v>0</v>
      </c>
      <c r="E178" s="151" t="str">
        <f t="shared" si="9"/>
        <v/>
      </c>
      <c r="F178" s="136">
        <f t="shared" si="10"/>
        <v>0</v>
      </c>
      <c r="G178" s="18"/>
      <c r="H178" s="52"/>
      <c r="L178" s="60">
        <f t="shared" si="11"/>
        <v>0</v>
      </c>
      <c r="M178" s="60">
        <f>C178-B178</f>
        <v>0</v>
      </c>
      <c r="N178" s="136" t="e">
        <f>M178/B178*100</f>
        <v>#DIV/0!</v>
      </c>
    </row>
    <row r="179" spans="1:14" s="17" customFormat="1" ht="14.25" hidden="1">
      <c r="A179" s="155" t="s">
        <v>375</v>
      </c>
      <c r="B179" s="154">
        <v>0</v>
      </c>
      <c r="C179" s="154">
        <v>0</v>
      </c>
      <c r="D179" s="150">
        <f t="shared" si="8"/>
        <v>0</v>
      </c>
      <c r="E179" s="151" t="str">
        <f t="shared" si="9"/>
        <v/>
      </c>
      <c r="F179" s="136">
        <f t="shared" si="10"/>
        <v>0</v>
      </c>
      <c r="G179" s="18"/>
      <c r="H179" s="52"/>
      <c r="L179" s="60">
        <f t="shared" si="11"/>
        <v>0</v>
      </c>
      <c r="M179" s="60">
        <f>C179-B179</f>
        <v>0</v>
      </c>
      <c r="N179" s="136" t="e">
        <f>M179/B179*100</f>
        <v>#DIV/0!</v>
      </c>
    </row>
    <row r="180" spans="1:14" s="17" customFormat="1" ht="14.25" hidden="1">
      <c r="A180" s="153" t="s">
        <v>376</v>
      </c>
      <c r="B180" s="154">
        <f>SUM(B181:B186)</f>
        <v>0</v>
      </c>
      <c r="C180" s="154">
        <f>SUM(C181:C186)</f>
        <v>0</v>
      </c>
      <c r="D180" s="150">
        <f t="shared" si="8"/>
        <v>0</v>
      </c>
      <c r="E180" s="151" t="str">
        <f t="shared" si="9"/>
        <v/>
      </c>
      <c r="F180" s="136">
        <f t="shared" si="10"/>
        <v>0</v>
      </c>
      <c r="G180" s="18"/>
      <c r="H180" s="52"/>
      <c r="L180" s="60">
        <f t="shared" si="11"/>
        <v>0</v>
      </c>
      <c r="N180" s="60"/>
    </row>
    <row r="181" spans="1:14" s="17" customFormat="1" ht="14.25" hidden="1">
      <c r="A181" s="155" t="s">
        <v>271</v>
      </c>
      <c r="B181" s="154">
        <v>0</v>
      </c>
      <c r="C181" s="154">
        <v>0</v>
      </c>
      <c r="D181" s="150">
        <f t="shared" si="8"/>
        <v>0</v>
      </c>
      <c r="E181" s="151" t="str">
        <f t="shared" si="9"/>
        <v/>
      </c>
      <c r="F181" s="136">
        <f t="shared" si="10"/>
        <v>0</v>
      </c>
      <c r="G181" s="18"/>
      <c r="H181" s="52"/>
      <c r="K181" s="17">
        <v>2</v>
      </c>
      <c r="L181" s="60">
        <f t="shared" si="11"/>
        <v>0</v>
      </c>
      <c r="N181" s="60"/>
    </row>
    <row r="182" spans="1:14" s="17" customFormat="1" ht="14.25" hidden="1">
      <c r="A182" s="155" t="s">
        <v>272</v>
      </c>
      <c r="B182" s="154">
        <v>0</v>
      </c>
      <c r="C182" s="154">
        <v>0</v>
      </c>
      <c r="D182" s="150">
        <f t="shared" si="8"/>
        <v>0</v>
      </c>
      <c r="E182" s="151" t="str">
        <f t="shared" si="9"/>
        <v/>
      </c>
      <c r="F182" s="136">
        <f t="shared" si="10"/>
        <v>0</v>
      </c>
      <c r="G182" s="18"/>
      <c r="H182" s="52"/>
      <c r="L182" s="60">
        <f t="shared" si="11"/>
        <v>0</v>
      </c>
      <c r="N182" s="60"/>
    </row>
    <row r="183" spans="1:14" s="17" customFormat="1" ht="14.25" hidden="1">
      <c r="A183" s="155" t="s">
        <v>273</v>
      </c>
      <c r="B183" s="154">
        <v>0</v>
      </c>
      <c r="C183" s="154">
        <v>0</v>
      </c>
      <c r="D183" s="150">
        <f t="shared" si="8"/>
        <v>0</v>
      </c>
      <c r="E183" s="151" t="str">
        <f t="shared" si="9"/>
        <v/>
      </c>
      <c r="F183" s="136">
        <f t="shared" si="10"/>
        <v>0</v>
      </c>
      <c r="G183" s="18"/>
      <c r="H183" s="52"/>
      <c r="L183" s="60">
        <f t="shared" si="11"/>
        <v>0</v>
      </c>
      <c r="N183" s="60"/>
    </row>
    <row r="184" spans="1:14" s="17" customFormat="1" ht="14.25" hidden="1">
      <c r="A184" s="155" t="s">
        <v>377</v>
      </c>
      <c r="B184" s="154">
        <v>0</v>
      </c>
      <c r="C184" s="154">
        <v>0</v>
      </c>
      <c r="D184" s="150">
        <f t="shared" si="8"/>
        <v>0</v>
      </c>
      <c r="E184" s="151" t="str">
        <f t="shared" si="9"/>
        <v/>
      </c>
      <c r="F184" s="136">
        <f t="shared" si="10"/>
        <v>0</v>
      </c>
      <c r="G184" s="18"/>
      <c r="H184" s="52"/>
      <c r="L184" s="60">
        <f t="shared" si="11"/>
        <v>0</v>
      </c>
      <c r="N184" s="60"/>
    </row>
    <row r="185" spans="1:14" s="17" customFormat="1" ht="14.25" hidden="1">
      <c r="A185" s="155" t="s">
        <v>280</v>
      </c>
      <c r="B185" s="154">
        <v>0</v>
      </c>
      <c r="C185" s="154">
        <v>0</v>
      </c>
      <c r="D185" s="150">
        <f t="shared" si="8"/>
        <v>0</v>
      </c>
      <c r="E185" s="151" t="str">
        <f t="shared" si="9"/>
        <v/>
      </c>
      <c r="F185" s="136">
        <f t="shared" si="10"/>
        <v>0</v>
      </c>
      <c r="G185" s="18"/>
      <c r="H185" s="52"/>
      <c r="L185" s="60">
        <f t="shared" si="11"/>
        <v>0</v>
      </c>
      <c r="N185" s="60"/>
    </row>
    <row r="186" spans="1:14" s="17" customFormat="1" ht="14.25" hidden="1">
      <c r="A186" s="155" t="s">
        <v>378</v>
      </c>
      <c r="B186" s="154">
        <v>0</v>
      </c>
      <c r="C186" s="154">
        <v>0</v>
      </c>
      <c r="D186" s="150">
        <f t="shared" si="8"/>
        <v>0</v>
      </c>
      <c r="E186" s="151" t="str">
        <f t="shared" si="9"/>
        <v/>
      </c>
      <c r="F186" s="136">
        <f t="shared" si="10"/>
        <v>0</v>
      </c>
      <c r="G186" s="18"/>
      <c r="H186" s="52"/>
      <c r="L186" s="60">
        <f t="shared" si="11"/>
        <v>0</v>
      </c>
      <c r="N186" s="60"/>
    </row>
    <row r="187" spans="1:14" s="17" customFormat="1" ht="14.25" hidden="1">
      <c r="A187" s="153" t="s">
        <v>379</v>
      </c>
      <c r="B187" s="154">
        <f>SUM(B188:B195)</f>
        <v>0</v>
      </c>
      <c r="C187" s="154">
        <f>SUM(C188:C195)</f>
        <v>0</v>
      </c>
      <c r="D187" s="150">
        <f t="shared" si="8"/>
        <v>0</v>
      </c>
      <c r="E187" s="151" t="str">
        <f t="shared" si="9"/>
        <v/>
      </c>
      <c r="F187" s="136">
        <f t="shared" si="10"/>
        <v>0</v>
      </c>
      <c r="G187" s="18"/>
      <c r="H187" s="52"/>
      <c r="L187" s="60">
        <f t="shared" si="11"/>
        <v>0</v>
      </c>
      <c r="N187" s="60"/>
    </row>
    <row r="188" spans="1:14" s="17" customFormat="1" ht="14.25" hidden="1">
      <c r="A188" s="155" t="s">
        <v>271</v>
      </c>
      <c r="B188" s="154">
        <v>0</v>
      </c>
      <c r="C188" s="154">
        <v>0</v>
      </c>
      <c r="D188" s="150">
        <f t="shared" si="8"/>
        <v>0</v>
      </c>
      <c r="E188" s="151" t="str">
        <f t="shared" si="9"/>
        <v/>
      </c>
      <c r="F188" s="136">
        <f t="shared" si="10"/>
        <v>0</v>
      </c>
      <c r="G188" s="18"/>
      <c r="H188" s="52"/>
      <c r="K188" s="17">
        <v>2</v>
      </c>
      <c r="L188" s="60">
        <f t="shared" si="11"/>
        <v>0</v>
      </c>
      <c r="M188" s="60">
        <f>C188-B188</f>
        <v>0</v>
      </c>
      <c r="N188" s="136" t="e">
        <f>M188/B188*100</f>
        <v>#DIV/0!</v>
      </c>
    </row>
    <row r="189" spans="1:14" s="17" customFormat="1" ht="14.25" hidden="1">
      <c r="A189" s="155" t="s">
        <v>272</v>
      </c>
      <c r="B189" s="154">
        <v>0</v>
      </c>
      <c r="C189" s="154">
        <v>0</v>
      </c>
      <c r="D189" s="150">
        <f t="shared" si="8"/>
        <v>0</v>
      </c>
      <c r="E189" s="151" t="str">
        <f t="shared" si="9"/>
        <v/>
      </c>
      <c r="F189" s="136">
        <f t="shared" si="10"/>
        <v>0</v>
      </c>
      <c r="G189" s="18"/>
      <c r="H189" s="52"/>
      <c r="L189" s="60">
        <f t="shared" si="11"/>
        <v>0</v>
      </c>
      <c r="M189" s="60">
        <f>C189-B189</f>
        <v>0</v>
      </c>
      <c r="N189" s="136" t="e">
        <f>M189/B189*100</f>
        <v>#DIV/0!</v>
      </c>
    </row>
    <row r="190" spans="1:14" s="17" customFormat="1" ht="14.25" hidden="1">
      <c r="A190" s="155" t="s">
        <v>273</v>
      </c>
      <c r="B190" s="154">
        <v>0</v>
      </c>
      <c r="C190" s="154">
        <v>0</v>
      </c>
      <c r="D190" s="150">
        <f t="shared" si="8"/>
        <v>0</v>
      </c>
      <c r="E190" s="151" t="str">
        <f t="shared" si="9"/>
        <v/>
      </c>
      <c r="F190" s="136">
        <f t="shared" si="10"/>
        <v>0</v>
      </c>
      <c r="G190" s="18"/>
      <c r="H190" s="52"/>
      <c r="L190" s="60">
        <f t="shared" si="11"/>
        <v>0</v>
      </c>
      <c r="M190" s="60">
        <f>C190-B190</f>
        <v>0</v>
      </c>
      <c r="N190" s="136" t="e">
        <f>M190/B190*100</f>
        <v>#DIV/0!</v>
      </c>
    </row>
    <row r="191" spans="1:14" s="17" customFormat="1" ht="14.25" hidden="1">
      <c r="A191" s="155" t="s">
        <v>380</v>
      </c>
      <c r="B191" s="154">
        <v>0</v>
      </c>
      <c r="C191" s="154">
        <v>0</v>
      </c>
      <c r="D191" s="150">
        <f t="shared" si="8"/>
        <v>0</v>
      </c>
      <c r="E191" s="151" t="str">
        <f t="shared" si="9"/>
        <v/>
      </c>
      <c r="F191" s="136">
        <f t="shared" si="10"/>
        <v>0</v>
      </c>
      <c r="G191" s="18"/>
      <c r="H191" s="52"/>
      <c r="L191" s="60">
        <f t="shared" si="11"/>
        <v>0</v>
      </c>
      <c r="N191" s="60"/>
    </row>
    <row r="192" spans="1:14" s="17" customFormat="1" ht="14.25" hidden="1">
      <c r="A192" s="155" t="s">
        <v>381</v>
      </c>
      <c r="B192" s="154">
        <v>0</v>
      </c>
      <c r="C192" s="154">
        <v>0</v>
      </c>
      <c r="D192" s="150">
        <f t="shared" si="8"/>
        <v>0</v>
      </c>
      <c r="E192" s="151" t="str">
        <f t="shared" si="9"/>
        <v/>
      </c>
      <c r="F192" s="136">
        <f t="shared" si="10"/>
        <v>0</v>
      </c>
      <c r="G192" s="18"/>
      <c r="H192" s="52"/>
      <c r="L192" s="60">
        <f t="shared" si="11"/>
        <v>0</v>
      </c>
      <c r="N192" s="60"/>
    </row>
    <row r="193" spans="1:14" s="17" customFormat="1" ht="14.25" hidden="1">
      <c r="A193" s="155" t="s">
        <v>382</v>
      </c>
      <c r="B193" s="154">
        <v>0</v>
      </c>
      <c r="C193" s="154">
        <v>0</v>
      </c>
      <c r="D193" s="150">
        <f t="shared" si="8"/>
        <v>0</v>
      </c>
      <c r="E193" s="151" t="str">
        <f t="shared" si="9"/>
        <v/>
      </c>
      <c r="F193" s="136">
        <f t="shared" si="10"/>
        <v>0</v>
      </c>
      <c r="G193" s="18"/>
      <c r="H193" s="52"/>
      <c r="L193" s="60">
        <f t="shared" si="11"/>
        <v>0</v>
      </c>
      <c r="N193" s="60"/>
    </row>
    <row r="194" spans="1:14" s="17" customFormat="1" ht="14.25" hidden="1">
      <c r="A194" s="155" t="s">
        <v>280</v>
      </c>
      <c r="B194" s="154">
        <v>0</v>
      </c>
      <c r="C194" s="154">
        <v>0</v>
      </c>
      <c r="D194" s="150">
        <f t="shared" si="8"/>
        <v>0</v>
      </c>
      <c r="E194" s="151" t="str">
        <f t="shared" si="9"/>
        <v/>
      </c>
      <c r="F194" s="136">
        <f t="shared" si="10"/>
        <v>0</v>
      </c>
      <c r="G194" s="18"/>
      <c r="H194" s="52"/>
      <c r="L194" s="60">
        <f t="shared" si="11"/>
        <v>0</v>
      </c>
      <c r="N194" s="60"/>
    </row>
    <row r="195" spans="1:14" s="17" customFormat="1" ht="14.25" hidden="1">
      <c r="A195" s="155" t="s">
        <v>383</v>
      </c>
      <c r="B195" s="154">
        <v>0</v>
      </c>
      <c r="C195" s="154">
        <v>0</v>
      </c>
      <c r="D195" s="150">
        <f t="shared" si="8"/>
        <v>0</v>
      </c>
      <c r="E195" s="151" t="str">
        <f t="shared" si="9"/>
        <v/>
      </c>
      <c r="F195" s="136">
        <f t="shared" si="10"/>
        <v>0</v>
      </c>
      <c r="G195" s="18"/>
      <c r="H195" s="52"/>
      <c r="L195" s="60">
        <f t="shared" si="11"/>
        <v>0</v>
      </c>
      <c r="N195" s="60"/>
    </row>
    <row r="196" spans="1:14" s="17" customFormat="1" ht="14.25" hidden="1">
      <c r="A196" s="153" t="s">
        <v>384</v>
      </c>
      <c r="B196" s="154">
        <f>SUM(B197:B201)</f>
        <v>0</v>
      </c>
      <c r="C196" s="154">
        <f>SUM(C197:C201)</f>
        <v>0</v>
      </c>
      <c r="D196" s="150">
        <f t="shared" ref="D196:D260" si="14">C196-B196</f>
        <v>0</v>
      </c>
      <c r="E196" s="151" t="str">
        <f t="shared" ref="E196:E260" si="15">IF(B196=0,"",D196/B196*100)</f>
        <v/>
      </c>
      <c r="F196" s="136">
        <f t="shared" ref="F196:F257" si="16">B196+C196</f>
        <v>0</v>
      </c>
      <c r="G196" s="18"/>
      <c r="H196" s="52"/>
      <c r="L196" s="60">
        <f t="shared" ref="L196:L267" si="17">SUM(B196,C196)</f>
        <v>0</v>
      </c>
      <c r="N196" s="60"/>
    </row>
    <row r="197" spans="1:14" s="17" customFormat="1" ht="14.25" hidden="1">
      <c r="A197" s="155" t="s">
        <v>271</v>
      </c>
      <c r="B197" s="154"/>
      <c r="C197" s="154"/>
      <c r="D197" s="150">
        <f t="shared" si="14"/>
        <v>0</v>
      </c>
      <c r="E197" s="151" t="str">
        <f t="shared" si="15"/>
        <v/>
      </c>
      <c r="F197" s="136">
        <f t="shared" si="16"/>
        <v>0</v>
      </c>
      <c r="G197" s="18"/>
      <c r="H197" s="52"/>
      <c r="K197" s="17">
        <v>2</v>
      </c>
      <c r="L197" s="60">
        <f t="shared" si="17"/>
        <v>0</v>
      </c>
      <c r="M197" s="60">
        <f>C197-B197</f>
        <v>0</v>
      </c>
      <c r="N197" s="136" t="e">
        <f>M197/B197*100</f>
        <v>#DIV/0!</v>
      </c>
    </row>
    <row r="198" spans="1:14" s="17" customFormat="1" ht="14.25" hidden="1">
      <c r="A198" s="155" t="s">
        <v>272</v>
      </c>
      <c r="B198" s="154"/>
      <c r="C198" s="154"/>
      <c r="D198" s="150">
        <f t="shared" si="14"/>
        <v>0</v>
      </c>
      <c r="E198" s="151" t="str">
        <f t="shared" si="15"/>
        <v/>
      </c>
      <c r="F198" s="136">
        <f t="shared" si="16"/>
        <v>0</v>
      </c>
      <c r="G198" s="18"/>
      <c r="H198" s="52"/>
      <c r="L198" s="60">
        <f t="shared" si="17"/>
        <v>0</v>
      </c>
      <c r="M198" s="60">
        <f>C198-B198</f>
        <v>0</v>
      </c>
      <c r="N198" s="136" t="e">
        <f>M198/B198*100</f>
        <v>#DIV/0!</v>
      </c>
    </row>
    <row r="199" spans="1:14" s="17" customFormat="1" ht="14.25" hidden="1">
      <c r="A199" s="155" t="s">
        <v>273</v>
      </c>
      <c r="B199" s="154">
        <v>0</v>
      </c>
      <c r="C199" s="154">
        <v>0</v>
      </c>
      <c r="D199" s="150">
        <f t="shared" si="14"/>
        <v>0</v>
      </c>
      <c r="E199" s="151" t="str">
        <f t="shared" si="15"/>
        <v/>
      </c>
      <c r="F199" s="136">
        <f t="shared" si="16"/>
        <v>0</v>
      </c>
      <c r="G199" s="18"/>
      <c r="H199" s="52"/>
      <c r="L199" s="60">
        <f t="shared" si="17"/>
        <v>0</v>
      </c>
      <c r="M199" s="60">
        <f>C199-B199</f>
        <v>0</v>
      </c>
      <c r="N199" s="136" t="e">
        <f>M199/B199*100</f>
        <v>#DIV/0!</v>
      </c>
    </row>
    <row r="200" spans="1:14" s="17" customFormat="1" ht="14.25" hidden="1">
      <c r="A200" s="155" t="s">
        <v>385</v>
      </c>
      <c r="B200" s="154">
        <v>0</v>
      </c>
      <c r="C200" s="154">
        <v>0</v>
      </c>
      <c r="D200" s="150">
        <f t="shared" si="14"/>
        <v>0</v>
      </c>
      <c r="E200" s="151" t="str">
        <f t="shared" si="15"/>
        <v/>
      </c>
      <c r="F200" s="136">
        <f t="shared" si="16"/>
        <v>0</v>
      </c>
      <c r="G200" s="18"/>
      <c r="H200" s="52"/>
      <c r="L200" s="60">
        <f t="shared" si="17"/>
        <v>0</v>
      </c>
      <c r="N200" s="60"/>
    </row>
    <row r="201" spans="1:14" s="17" customFormat="1" ht="14.25" hidden="1">
      <c r="A201" s="155" t="s">
        <v>386</v>
      </c>
      <c r="B201" s="154">
        <v>0</v>
      </c>
      <c r="C201" s="154">
        <v>0</v>
      </c>
      <c r="D201" s="150">
        <f t="shared" si="14"/>
        <v>0</v>
      </c>
      <c r="E201" s="151" t="str">
        <f t="shared" si="15"/>
        <v/>
      </c>
      <c r="F201" s="136">
        <f t="shared" si="16"/>
        <v>0</v>
      </c>
      <c r="G201" s="18"/>
      <c r="H201" s="52"/>
      <c r="L201" s="60">
        <f t="shared" si="17"/>
        <v>0</v>
      </c>
      <c r="M201" s="60">
        <f>C201-B201</f>
        <v>0</v>
      </c>
      <c r="N201" s="136" t="e">
        <f>M201/B201*100</f>
        <v>#DIV/0!</v>
      </c>
    </row>
    <row r="202" spans="1:14" s="17" customFormat="1" ht="14.25">
      <c r="A202" s="153" t="s">
        <v>387</v>
      </c>
      <c r="B202" s="154">
        <f>SUM(B203:B208)</f>
        <v>20</v>
      </c>
      <c r="C202" s="154">
        <f>SUM(C203:C208)</f>
        <v>19</v>
      </c>
      <c r="D202" s="150">
        <f t="shared" si="14"/>
        <v>-1</v>
      </c>
      <c r="E202" s="151">
        <f t="shared" si="15"/>
        <v>-5</v>
      </c>
      <c r="F202" s="136">
        <f t="shared" si="16"/>
        <v>39</v>
      </c>
      <c r="G202" s="18"/>
      <c r="H202" s="52"/>
      <c r="L202" s="60">
        <f t="shared" si="17"/>
        <v>39</v>
      </c>
      <c r="N202" s="60"/>
    </row>
    <row r="203" spans="1:14" s="17" customFormat="1" ht="14.25">
      <c r="A203" s="155" t="s">
        <v>271</v>
      </c>
      <c r="B203" s="154">
        <v>20</v>
      </c>
      <c r="C203" s="154">
        <v>18</v>
      </c>
      <c r="D203" s="150">
        <f t="shared" si="14"/>
        <v>-2</v>
      </c>
      <c r="E203" s="151">
        <f t="shared" si="15"/>
        <v>-10</v>
      </c>
      <c r="F203" s="136">
        <f t="shared" si="16"/>
        <v>38</v>
      </c>
      <c r="G203" s="18"/>
      <c r="H203" s="52"/>
      <c r="K203" s="17">
        <v>2</v>
      </c>
      <c r="L203" s="60">
        <f t="shared" si="17"/>
        <v>38</v>
      </c>
      <c r="M203" s="60">
        <f>C203-B203</f>
        <v>-2</v>
      </c>
      <c r="N203" s="136">
        <f>M203/B203*100</f>
        <v>-10</v>
      </c>
    </row>
    <row r="204" spans="1:14" s="17" customFormat="1" ht="14.25">
      <c r="A204" s="155" t="s">
        <v>272</v>
      </c>
      <c r="B204" s="154"/>
      <c r="C204" s="154">
        <v>1</v>
      </c>
      <c r="D204" s="150">
        <f t="shared" si="14"/>
        <v>1</v>
      </c>
      <c r="E204" s="151" t="str">
        <f t="shared" si="15"/>
        <v/>
      </c>
      <c r="F204" s="136">
        <f t="shared" si="16"/>
        <v>1</v>
      </c>
      <c r="G204" s="18"/>
      <c r="H204" s="52"/>
      <c r="L204" s="60">
        <f t="shared" si="17"/>
        <v>1</v>
      </c>
      <c r="M204" s="60">
        <f>C204-B204</f>
        <v>1</v>
      </c>
      <c r="N204" s="136" t="e">
        <f>M204/B204*100</f>
        <v>#DIV/0!</v>
      </c>
    </row>
    <row r="205" spans="1:14" s="17" customFormat="1" ht="14.25" hidden="1">
      <c r="A205" s="155" t="s">
        <v>273</v>
      </c>
      <c r="B205" s="154">
        <v>0</v>
      </c>
      <c r="C205" s="154">
        <v>0</v>
      </c>
      <c r="D205" s="150">
        <f t="shared" si="14"/>
        <v>0</v>
      </c>
      <c r="E205" s="151" t="str">
        <f t="shared" si="15"/>
        <v/>
      </c>
      <c r="F205" s="136">
        <f t="shared" si="16"/>
        <v>0</v>
      </c>
      <c r="G205" s="18"/>
      <c r="H205" s="52"/>
      <c r="L205" s="60">
        <f t="shared" si="17"/>
        <v>0</v>
      </c>
      <c r="M205" s="60">
        <f>C205-B205</f>
        <v>0</v>
      </c>
      <c r="N205" s="136" t="e">
        <f>M205/B205*100</f>
        <v>#DIV/0!</v>
      </c>
    </row>
    <row r="206" spans="1:14" s="17" customFormat="1" ht="14.25" hidden="1">
      <c r="A206" s="155" t="s">
        <v>285</v>
      </c>
      <c r="B206" s="154">
        <v>0</v>
      </c>
      <c r="C206" s="154">
        <v>0</v>
      </c>
      <c r="D206" s="150">
        <f t="shared" si="14"/>
        <v>0</v>
      </c>
      <c r="E206" s="151" t="str">
        <f t="shared" si="15"/>
        <v/>
      </c>
      <c r="F206" s="136">
        <f t="shared" si="16"/>
        <v>0</v>
      </c>
      <c r="G206" s="18"/>
      <c r="H206" s="52"/>
      <c r="L206" s="60">
        <f t="shared" si="17"/>
        <v>0</v>
      </c>
      <c r="N206" s="60"/>
    </row>
    <row r="207" spans="1:14" s="17" customFormat="1" ht="14.25" hidden="1">
      <c r="A207" s="155" t="s">
        <v>280</v>
      </c>
      <c r="B207" s="154">
        <v>0</v>
      </c>
      <c r="C207" s="154">
        <v>0</v>
      </c>
      <c r="D207" s="150">
        <f t="shared" si="14"/>
        <v>0</v>
      </c>
      <c r="E207" s="151" t="str">
        <f t="shared" si="15"/>
        <v/>
      </c>
      <c r="F207" s="136">
        <f t="shared" si="16"/>
        <v>0</v>
      </c>
      <c r="G207" s="18"/>
      <c r="H207" s="52"/>
      <c r="L207" s="60">
        <f t="shared" si="17"/>
        <v>0</v>
      </c>
      <c r="M207" s="60">
        <f>C207-B207</f>
        <v>0</v>
      </c>
      <c r="N207" s="136" t="e">
        <f>M207/B207*100</f>
        <v>#DIV/0!</v>
      </c>
    </row>
    <row r="208" spans="1:14" s="17" customFormat="1" ht="14.25" hidden="1">
      <c r="A208" s="155" t="s">
        <v>388</v>
      </c>
      <c r="B208" s="154">
        <v>0</v>
      </c>
      <c r="C208" s="154">
        <v>0</v>
      </c>
      <c r="D208" s="150">
        <f t="shared" si="14"/>
        <v>0</v>
      </c>
      <c r="E208" s="151" t="str">
        <f t="shared" si="15"/>
        <v/>
      </c>
      <c r="F208" s="136">
        <f t="shared" si="16"/>
        <v>0</v>
      </c>
      <c r="G208" s="18"/>
      <c r="H208" s="52"/>
      <c r="L208" s="60">
        <f t="shared" si="17"/>
        <v>0</v>
      </c>
      <c r="N208" s="60"/>
    </row>
    <row r="209" spans="1:14" s="17" customFormat="1" ht="14.25">
      <c r="A209" s="153" t="s">
        <v>389</v>
      </c>
      <c r="B209" s="154">
        <f>SUM(B210:B216)</f>
        <v>192</v>
      </c>
      <c r="C209" s="154">
        <f>SUM(C210:C216)</f>
        <v>121</v>
      </c>
      <c r="D209" s="150">
        <f t="shared" si="14"/>
        <v>-71</v>
      </c>
      <c r="E209" s="151">
        <f t="shared" si="15"/>
        <v>-36.979166666666671</v>
      </c>
      <c r="F209" s="136">
        <f t="shared" si="16"/>
        <v>313</v>
      </c>
      <c r="G209" s="18"/>
      <c r="H209" s="52"/>
      <c r="L209" s="60">
        <f t="shared" si="17"/>
        <v>313</v>
      </c>
      <c r="N209" s="60"/>
    </row>
    <row r="210" spans="1:14" s="17" customFormat="1" ht="14.25">
      <c r="A210" s="155" t="s">
        <v>271</v>
      </c>
      <c r="B210" s="154">
        <v>120</v>
      </c>
      <c r="C210" s="154">
        <v>115</v>
      </c>
      <c r="D210" s="150">
        <f t="shared" si="14"/>
        <v>-5</v>
      </c>
      <c r="E210" s="151">
        <f t="shared" si="15"/>
        <v>-4.1666666666666661</v>
      </c>
      <c r="F210" s="136">
        <f t="shared" si="16"/>
        <v>235</v>
      </c>
      <c r="G210" s="18"/>
      <c r="H210" s="52"/>
      <c r="K210" s="17">
        <v>2</v>
      </c>
      <c r="L210" s="60">
        <f t="shared" si="17"/>
        <v>235</v>
      </c>
      <c r="M210" s="60">
        <f>C210-B210</f>
        <v>-5</v>
      </c>
      <c r="N210" s="136">
        <f>M210/B210*100</f>
        <v>-4.1666666666666661</v>
      </c>
    </row>
    <row r="211" spans="1:14" s="17" customFormat="1" ht="14.25">
      <c r="A211" s="155" t="s">
        <v>272</v>
      </c>
      <c r="B211" s="154">
        <v>72</v>
      </c>
      <c r="C211" s="154">
        <v>6</v>
      </c>
      <c r="D211" s="150">
        <f t="shared" si="14"/>
        <v>-66</v>
      </c>
      <c r="E211" s="151">
        <f t="shared" si="15"/>
        <v>-91.666666666666657</v>
      </c>
      <c r="F211" s="136">
        <f t="shared" si="16"/>
        <v>78</v>
      </c>
      <c r="G211" s="18"/>
      <c r="H211" s="52"/>
      <c r="L211" s="60">
        <f t="shared" si="17"/>
        <v>78</v>
      </c>
      <c r="M211" s="60">
        <f>C211-B211</f>
        <v>-66</v>
      </c>
      <c r="N211" s="136">
        <f>M211/B211*100</f>
        <v>-91.666666666666657</v>
      </c>
    </row>
    <row r="212" spans="1:14" s="17" customFormat="1" ht="14.25" hidden="1">
      <c r="A212" s="155" t="s">
        <v>273</v>
      </c>
      <c r="B212" s="154"/>
      <c r="C212" s="154">
        <v>0</v>
      </c>
      <c r="D212" s="150">
        <f t="shared" si="14"/>
        <v>0</v>
      </c>
      <c r="E212" s="151" t="str">
        <f t="shared" si="15"/>
        <v/>
      </c>
      <c r="F212" s="136">
        <f t="shared" si="16"/>
        <v>0</v>
      </c>
      <c r="G212" s="18"/>
      <c r="H212" s="52"/>
      <c r="L212" s="60">
        <f t="shared" si="17"/>
        <v>0</v>
      </c>
      <c r="M212" s="60">
        <f>C212-B212</f>
        <v>0</v>
      </c>
      <c r="N212" s="136" t="e">
        <f>M212/B212*100</f>
        <v>#DIV/0!</v>
      </c>
    </row>
    <row r="213" spans="1:14" s="17" customFormat="1" ht="14.25" hidden="1">
      <c r="A213" s="155" t="s">
        <v>390</v>
      </c>
      <c r="B213" s="154">
        <v>0</v>
      </c>
      <c r="C213" s="154">
        <v>0</v>
      </c>
      <c r="D213" s="150">
        <f t="shared" si="14"/>
        <v>0</v>
      </c>
      <c r="E213" s="151" t="str">
        <f t="shared" si="15"/>
        <v/>
      </c>
      <c r="F213" s="136">
        <f t="shared" si="16"/>
        <v>0</v>
      </c>
      <c r="G213" s="18"/>
      <c r="H213" s="52"/>
      <c r="L213" s="60">
        <f t="shared" si="17"/>
        <v>0</v>
      </c>
      <c r="M213" s="60">
        <f>C213-B213</f>
        <v>0</v>
      </c>
      <c r="N213" s="136" t="e">
        <f>M213/B213*100</f>
        <v>#DIV/0!</v>
      </c>
    </row>
    <row r="214" spans="1:14" s="17" customFormat="1" ht="14.25" hidden="1">
      <c r="A214" s="155" t="s">
        <v>391</v>
      </c>
      <c r="B214" s="154">
        <v>0</v>
      </c>
      <c r="C214" s="154">
        <v>0</v>
      </c>
      <c r="D214" s="150">
        <f t="shared" si="14"/>
        <v>0</v>
      </c>
      <c r="E214" s="151" t="str">
        <f t="shared" si="15"/>
        <v/>
      </c>
      <c r="F214" s="136">
        <f t="shared" si="16"/>
        <v>0</v>
      </c>
      <c r="G214" s="18"/>
      <c r="H214" s="52"/>
      <c r="L214" s="60">
        <f t="shared" si="17"/>
        <v>0</v>
      </c>
      <c r="N214" s="60"/>
    </row>
    <row r="215" spans="1:14" s="17" customFormat="1" ht="14.25" hidden="1">
      <c r="A215" s="155" t="s">
        <v>280</v>
      </c>
      <c r="B215" s="154"/>
      <c r="C215" s="154"/>
      <c r="D215" s="150">
        <f t="shared" si="14"/>
        <v>0</v>
      </c>
      <c r="E215" s="151" t="str">
        <f t="shared" si="15"/>
        <v/>
      </c>
      <c r="F215" s="136">
        <f t="shared" si="16"/>
        <v>0</v>
      </c>
      <c r="G215" s="18"/>
      <c r="H215" s="52"/>
      <c r="L215" s="60">
        <f t="shared" si="17"/>
        <v>0</v>
      </c>
      <c r="M215" s="60">
        <f t="shared" ref="M215:M223" si="18">C215-B215</f>
        <v>0</v>
      </c>
      <c r="N215" s="136" t="e">
        <f t="shared" ref="N215:N223" si="19">M215/B215*100</f>
        <v>#DIV/0!</v>
      </c>
    </row>
    <row r="216" spans="1:14" s="17" customFormat="1" ht="14.25" hidden="1">
      <c r="A216" s="155" t="s">
        <v>392</v>
      </c>
      <c r="B216" s="154"/>
      <c r="C216" s="154"/>
      <c r="D216" s="150">
        <f t="shared" si="14"/>
        <v>0</v>
      </c>
      <c r="E216" s="151" t="str">
        <f t="shared" si="15"/>
        <v/>
      </c>
      <c r="F216" s="136">
        <f t="shared" si="16"/>
        <v>0</v>
      </c>
      <c r="G216" s="18"/>
      <c r="H216" s="52"/>
      <c r="L216" s="60">
        <f t="shared" si="17"/>
        <v>0</v>
      </c>
      <c r="M216" s="17">
        <f t="shared" si="18"/>
        <v>0</v>
      </c>
      <c r="N216" s="60" t="e">
        <f t="shared" si="19"/>
        <v>#DIV/0!</v>
      </c>
    </row>
    <row r="217" spans="1:14" s="17" customFormat="1" ht="14.25">
      <c r="A217" s="153" t="s">
        <v>393</v>
      </c>
      <c r="B217" s="154">
        <f>SUM(B218:B223)</f>
        <v>1373</v>
      </c>
      <c r="C217" s="154">
        <f>SUM(C218:C223)</f>
        <v>1421</v>
      </c>
      <c r="D217" s="150">
        <f t="shared" si="14"/>
        <v>48</v>
      </c>
      <c r="E217" s="151">
        <f t="shared" si="15"/>
        <v>3.4959941733430444</v>
      </c>
      <c r="F217" s="136">
        <f t="shared" si="16"/>
        <v>2794</v>
      </c>
      <c r="G217" s="18"/>
      <c r="H217" s="52"/>
      <c r="L217" s="60">
        <f t="shared" si="17"/>
        <v>2794</v>
      </c>
      <c r="M217" s="60">
        <f t="shared" si="18"/>
        <v>48</v>
      </c>
      <c r="N217" s="136">
        <f t="shared" si="19"/>
        <v>3.4959941733430444</v>
      </c>
    </row>
    <row r="218" spans="1:14" s="17" customFormat="1" ht="14.25">
      <c r="A218" s="155" t="s">
        <v>271</v>
      </c>
      <c r="B218" s="154">
        <v>432</v>
      </c>
      <c r="C218" s="154">
        <v>391</v>
      </c>
      <c r="D218" s="150">
        <f t="shared" si="14"/>
        <v>-41</v>
      </c>
      <c r="E218" s="151">
        <f t="shared" si="15"/>
        <v>-9.4907407407407405</v>
      </c>
      <c r="F218" s="136">
        <f t="shared" si="16"/>
        <v>823</v>
      </c>
      <c r="G218" s="18"/>
      <c r="H218" s="52"/>
      <c r="K218" s="17">
        <v>2</v>
      </c>
      <c r="L218" s="60">
        <f t="shared" si="17"/>
        <v>823</v>
      </c>
      <c r="M218" s="60">
        <f t="shared" si="18"/>
        <v>-41</v>
      </c>
      <c r="N218" s="136">
        <f t="shared" si="19"/>
        <v>-9.4907407407407405</v>
      </c>
    </row>
    <row r="219" spans="1:14" s="17" customFormat="1" ht="14.25">
      <c r="A219" s="155" t="s">
        <v>272</v>
      </c>
      <c r="B219" s="154">
        <v>177</v>
      </c>
      <c r="C219" s="154">
        <v>325</v>
      </c>
      <c r="D219" s="150">
        <f t="shared" si="14"/>
        <v>148</v>
      </c>
      <c r="E219" s="151">
        <f t="shared" si="15"/>
        <v>83.615819209039543</v>
      </c>
      <c r="F219" s="136">
        <f t="shared" si="16"/>
        <v>502</v>
      </c>
      <c r="G219" s="18"/>
      <c r="H219" s="52"/>
      <c r="L219" s="60">
        <f t="shared" si="17"/>
        <v>502</v>
      </c>
      <c r="M219" s="60">
        <f t="shared" si="18"/>
        <v>148</v>
      </c>
      <c r="N219" s="136">
        <f t="shared" si="19"/>
        <v>83.615819209039543</v>
      </c>
    </row>
    <row r="220" spans="1:14" s="17" customFormat="1" ht="14.25" hidden="1">
      <c r="A220" s="155" t="s">
        <v>273</v>
      </c>
      <c r="B220" s="154">
        <v>0</v>
      </c>
      <c r="C220" s="154">
        <v>0</v>
      </c>
      <c r="D220" s="150">
        <f t="shared" si="14"/>
        <v>0</v>
      </c>
      <c r="E220" s="151" t="str">
        <f t="shared" si="15"/>
        <v/>
      </c>
      <c r="F220" s="136">
        <f t="shared" si="16"/>
        <v>0</v>
      </c>
      <c r="G220" s="18"/>
      <c r="H220" s="52"/>
      <c r="L220" s="60">
        <f>SUM(B220,C220)</f>
        <v>0</v>
      </c>
      <c r="M220" s="60">
        <f t="shared" si="18"/>
        <v>0</v>
      </c>
      <c r="N220" s="136" t="e">
        <f t="shared" si="19"/>
        <v>#DIV/0!</v>
      </c>
    </row>
    <row r="221" spans="1:14" s="17" customFormat="1" ht="14.25" hidden="1">
      <c r="A221" s="155" t="s">
        <v>394</v>
      </c>
      <c r="B221" s="154">
        <v>0</v>
      </c>
      <c r="C221" s="154">
        <v>0</v>
      </c>
      <c r="D221" s="150">
        <f t="shared" si="14"/>
        <v>0</v>
      </c>
      <c r="E221" s="151" t="str">
        <f t="shared" si="15"/>
        <v/>
      </c>
      <c r="F221" s="136">
        <f t="shared" si="16"/>
        <v>0</v>
      </c>
      <c r="G221" s="18"/>
      <c r="H221" s="52"/>
      <c r="L221" s="60">
        <f t="shared" si="17"/>
        <v>0</v>
      </c>
      <c r="M221" s="60">
        <f t="shared" si="18"/>
        <v>0</v>
      </c>
      <c r="N221" s="136" t="e">
        <f t="shared" si="19"/>
        <v>#DIV/0!</v>
      </c>
    </row>
    <row r="222" spans="1:14" s="17" customFormat="1" ht="14.25">
      <c r="A222" s="155" t="s">
        <v>280</v>
      </c>
      <c r="B222" s="154">
        <v>716</v>
      </c>
      <c r="C222" s="154">
        <v>703</v>
      </c>
      <c r="D222" s="150">
        <f t="shared" si="14"/>
        <v>-13</v>
      </c>
      <c r="E222" s="151">
        <f t="shared" si="15"/>
        <v>-1.8156424581005588</v>
      </c>
      <c r="F222" s="136">
        <f t="shared" si="16"/>
        <v>1419</v>
      </c>
      <c r="G222" s="18"/>
      <c r="H222" s="52"/>
      <c r="L222" s="60">
        <f t="shared" si="17"/>
        <v>1419</v>
      </c>
      <c r="M222" s="17">
        <f t="shared" si="18"/>
        <v>-13</v>
      </c>
      <c r="N222" s="60">
        <f t="shared" si="19"/>
        <v>-1.8156424581005588</v>
      </c>
    </row>
    <row r="223" spans="1:14" s="17" customFormat="1" ht="14.25">
      <c r="A223" s="155" t="s">
        <v>1407</v>
      </c>
      <c r="B223" s="154">
        <v>48</v>
      </c>
      <c r="C223" s="154">
        <v>2</v>
      </c>
      <c r="D223" s="150">
        <f t="shared" si="14"/>
        <v>-46</v>
      </c>
      <c r="E223" s="151">
        <f t="shared" si="15"/>
        <v>-95.833333333333343</v>
      </c>
      <c r="F223" s="136">
        <f t="shared" si="16"/>
        <v>50</v>
      </c>
      <c r="G223" s="18"/>
      <c r="H223" s="52"/>
      <c r="L223" s="60">
        <f t="shared" si="17"/>
        <v>50</v>
      </c>
      <c r="M223" s="60">
        <f t="shared" si="18"/>
        <v>-46</v>
      </c>
      <c r="N223" s="136">
        <f t="shared" si="19"/>
        <v>-95.833333333333343</v>
      </c>
    </row>
    <row r="224" spans="1:14" s="17" customFormat="1" ht="14.25">
      <c r="A224" s="153" t="s">
        <v>395</v>
      </c>
      <c r="B224" s="154">
        <f>SUM(B225:B229)</f>
        <v>334</v>
      </c>
      <c r="C224" s="154">
        <f>SUM(C225:C229)</f>
        <v>212</v>
      </c>
      <c r="D224" s="150">
        <f t="shared" si="14"/>
        <v>-122</v>
      </c>
      <c r="E224" s="151">
        <f t="shared" si="15"/>
        <v>-36.526946107784433</v>
      </c>
      <c r="F224" s="136">
        <f t="shared" si="16"/>
        <v>546</v>
      </c>
      <c r="G224" s="18"/>
      <c r="H224" s="52"/>
      <c r="L224" s="60">
        <f t="shared" si="17"/>
        <v>546</v>
      </c>
      <c r="M224" s="60">
        <f t="shared" ref="M224:M228" si="20">C224-B224</f>
        <v>-122</v>
      </c>
      <c r="N224" s="136">
        <f t="shared" ref="N224:N228" si="21">M224/B224*100</f>
        <v>-36.526946107784433</v>
      </c>
    </row>
    <row r="225" spans="1:14" s="17" customFormat="1" ht="14.25">
      <c r="A225" s="155" t="s">
        <v>271</v>
      </c>
      <c r="B225" s="154">
        <v>118</v>
      </c>
      <c r="C225" s="154">
        <v>95</v>
      </c>
      <c r="D225" s="150">
        <f t="shared" si="14"/>
        <v>-23</v>
      </c>
      <c r="E225" s="151">
        <f t="shared" si="15"/>
        <v>-19.491525423728813</v>
      </c>
      <c r="F225" s="136">
        <f t="shared" si="16"/>
        <v>213</v>
      </c>
      <c r="G225" s="18"/>
      <c r="H225" s="52"/>
      <c r="L225" s="60">
        <f t="shared" si="17"/>
        <v>213</v>
      </c>
      <c r="M225" s="60">
        <f t="shared" si="20"/>
        <v>-23</v>
      </c>
      <c r="N225" s="136">
        <f t="shared" si="21"/>
        <v>-19.491525423728813</v>
      </c>
    </row>
    <row r="226" spans="1:14" s="17" customFormat="1" ht="14.25">
      <c r="A226" s="155" t="s">
        <v>272</v>
      </c>
      <c r="B226" s="154">
        <v>133</v>
      </c>
      <c r="C226" s="154">
        <v>117</v>
      </c>
      <c r="D226" s="150">
        <f t="shared" si="14"/>
        <v>-16</v>
      </c>
      <c r="E226" s="151">
        <f t="shared" si="15"/>
        <v>-12.030075187969924</v>
      </c>
      <c r="F226" s="136">
        <f t="shared" si="16"/>
        <v>250</v>
      </c>
      <c r="G226" s="18"/>
      <c r="H226" s="52"/>
      <c r="K226" s="17">
        <v>2</v>
      </c>
      <c r="L226" s="60">
        <f t="shared" si="17"/>
        <v>250</v>
      </c>
      <c r="M226" s="60">
        <f t="shared" si="20"/>
        <v>-16</v>
      </c>
      <c r="N226" s="136">
        <f t="shared" si="21"/>
        <v>-12.030075187969924</v>
      </c>
    </row>
    <row r="227" spans="1:14" s="17" customFormat="1" ht="14.25" hidden="1">
      <c r="A227" s="155" t="s">
        <v>273</v>
      </c>
      <c r="B227" s="154"/>
      <c r="C227" s="154"/>
      <c r="D227" s="150">
        <f t="shared" si="14"/>
        <v>0</v>
      </c>
      <c r="E227" s="151" t="str">
        <f t="shared" si="15"/>
        <v/>
      </c>
      <c r="F227" s="136">
        <f t="shared" si="16"/>
        <v>0</v>
      </c>
      <c r="G227" s="18"/>
      <c r="H227" s="52"/>
      <c r="L227" s="60">
        <f t="shared" si="17"/>
        <v>0</v>
      </c>
      <c r="M227" s="60">
        <f t="shared" si="20"/>
        <v>0</v>
      </c>
      <c r="N227" s="136" t="e">
        <f t="shared" si="21"/>
        <v>#DIV/0!</v>
      </c>
    </row>
    <row r="228" spans="1:14" s="17" customFormat="1" ht="14.25" hidden="1">
      <c r="A228" s="155" t="s">
        <v>280</v>
      </c>
      <c r="B228" s="154"/>
      <c r="C228" s="154"/>
      <c r="D228" s="150">
        <f t="shared" si="14"/>
        <v>0</v>
      </c>
      <c r="E228" s="151" t="str">
        <f t="shared" si="15"/>
        <v/>
      </c>
      <c r="F228" s="136">
        <f t="shared" si="16"/>
        <v>0</v>
      </c>
      <c r="G228" s="18"/>
      <c r="H228" s="52"/>
      <c r="L228" s="60">
        <f t="shared" si="17"/>
        <v>0</v>
      </c>
      <c r="M228" s="60">
        <f t="shared" si="20"/>
        <v>0</v>
      </c>
      <c r="N228" s="136" t="e">
        <f t="shared" si="21"/>
        <v>#DIV/0!</v>
      </c>
    </row>
    <row r="229" spans="1:14" s="17" customFormat="1" ht="14.25">
      <c r="A229" s="155" t="s">
        <v>396</v>
      </c>
      <c r="B229" s="154">
        <v>83</v>
      </c>
      <c r="C229" s="154"/>
      <c r="D229" s="150">
        <f t="shared" si="14"/>
        <v>-83</v>
      </c>
      <c r="E229" s="151">
        <f t="shared" si="15"/>
        <v>-100</v>
      </c>
      <c r="F229" s="136">
        <f t="shared" si="16"/>
        <v>83</v>
      </c>
      <c r="G229" s="18"/>
      <c r="H229" s="52"/>
      <c r="L229" s="60">
        <f t="shared" si="17"/>
        <v>83</v>
      </c>
      <c r="N229" s="60"/>
    </row>
    <row r="230" spans="1:14" s="17" customFormat="1" ht="14.25">
      <c r="A230" s="153" t="s">
        <v>397</v>
      </c>
      <c r="B230" s="154">
        <f>SUM(B231:B235)</f>
        <v>510</v>
      </c>
      <c r="C230" s="154">
        <f>SUM(C231:C235)</f>
        <v>507</v>
      </c>
      <c r="D230" s="150">
        <f t="shared" si="14"/>
        <v>-3</v>
      </c>
      <c r="E230" s="151">
        <f t="shared" si="15"/>
        <v>-0.58823529411764708</v>
      </c>
      <c r="F230" s="136">
        <f t="shared" si="16"/>
        <v>1017</v>
      </c>
      <c r="G230" s="18"/>
      <c r="H230" s="52"/>
      <c r="L230" s="60">
        <f t="shared" si="17"/>
        <v>1017</v>
      </c>
      <c r="N230" s="60"/>
    </row>
    <row r="231" spans="1:14" s="17" customFormat="1" ht="14.25">
      <c r="A231" s="155" t="s">
        <v>271</v>
      </c>
      <c r="B231" s="154">
        <v>109</v>
      </c>
      <c r="C231" s="154">
        <v>88</v>
      </c>
      <c r="D231" s="150">
        <f t="shared" si="14"/>
        <v>-21</v>
      </c>
      <c r="E231" s="151">
        <f t="shared" si="15"/>
        <v>-19.26605504587156</v>
      </c>
      <c r="F231" s="136">
        <f t="shared" si="16"/>
        <v>197</v>
      </c>
      <c r="G231" s="18"/>
      <c r="H231" s="52"/>
      <c r="L231" s="60">
        <f t="shared" si="17"/>
        <v>197</v>
      </c>
      <c r="M231" s="60">
        <f>C231-B231</f>
        <v>-21</v>
      </c>
      <c r="N231" s="136">
        <f>M231/B231*100</f>
        <v>-19.26605504587156</v>
      </c>
    </row>
    <row r="232" spans="1:14" s="17" customFormat="1" ht="14.25">
      <c r="A232" s="155" t="s">
        <v>272</v>
      </c>
      <c r="B232" s="154">
        <v>73</v>
      </c>
      <c r="C232" s="154">
        <v>57</v>
      </c>
      <c r="D232" s="150">
        <f t="shared" si="14"/>
        <v>-16</v>
      </c>
      <c r="E232" s="151">
        <f t="shared" si="15"/>
        <v>-21.917808219178081</v>
      </c>
      <c r="F232" s="136">
        <f t="shared" si="16"/>
        <v>130</v>
      </c>
      <c r="G232" s="18"/>
      <c r="H232" s="52"/>
      <c r="K232" s="17">
        <v>2</v>
      </c>
      <c r="L232" s="60">
        <f t="shared" si="17"/>
        <v>130</v>
      </c>
      <c r="M232" s="60">
        <f>C232-B232</f>
        <v>-16</v>
      </c>
      <c r="N232" s="136">
        <f>M232/B232*100</f>
        <v>-21.917808219178081</v>
      </c>
    </row>
    <row r="233" spans="1:14" s="17" customFormat="1" ht="14.25" hidden="1">
      <c r="A233" s="155" t="s">
        <v>273</v>
      </c>
      <c r="B233" s="154"/>
      <c r="C233" s="154"/>
      <c r="D233" s="150">
        <f t="shared" si="14"/>
        <v>0</v>
      </c>
      <c r="E233" s="151" t="str">
        <f t="shared" si="15"/>
        <v/>
      </c>
      <c r="F233" s="136">
        <f t="shared" si="16"/>
        <v>0</v>
      </c>
      <c r="G233" s="18"/>
      <c r="H233" s="52"/>
      <c r="L233" s="60">
        <f t="shared" si="17"/>
        <v>0</v>
      </c>
      <c r="M233" s="60">
        <f>C233-B233</f>
        <v>0</v>
      </c>
      <c r="N233" s="136" t="e">
        <f>M233/B233*100</f>
        <v>#DIV/0!</v>
      </c>
    </row>
    <row r="234" spans="1:14" s="17" customFormat="1" ht="14.25">
      <c r="A234" s="155" t="s">
        <v>280</v>
      </c>
      <c r="B234" s="154">
        <v>248</v>
      </c>
      <c r="C234" s="154">
        <v>233</v>
      </c>
      <c r="D234" s="150">
        <f t="shared" si="14"/>
        <v>-15</v>
      </c>
      <c r="E234" s="151">
        <f t="shared" si="15"/>
        <v>-6.0483870967741939</v>
      </c>
      <c r="F234" s="136">
        <f t="shared" si="16"/>
        <v>481</v>
      </c>
      <c r="G234" s="18"/>
      <c r="H234" s="52"/>
      <c r="L234" s="60">
        <f t="shared" si="17"/>
        <v>481</v>
      </c>
      <c r="M234" s="60">
        <f>C234-B234</f>
        <v>-15</v>
      </c>
      <c r="N234" s="136">
        <f>M234/B234*100</f>
        <v>-6.0483870967741939</v>
      </c>
    </row>
    <row r="235" spans="1:14" s="17" customFormat="1" ht="14.25">
      <c r="A235" s="155" t="s">
        <v>1408</v>
      </c>
      <c r="B235" s="154">
        <v>80</v>
      </c>
      <c r="C235" s="154">
        <v>129</v>
      </c>
      <c r="D235" s="150">
        <f t="shared" si="14"/>
        <v>49</v>
      </c>
      <c r="E235" s="151">
        <f t="shared" si="15"/>
        <v>61.250000000000007</v>
      </c>
      <c r="F235" s="136">
        <f t="shared" si="16"/>
        <v>209</v>
      </c>
      <c r="G235" s="18"/>
      <c r="H235" s="52"/>
      <c r="L235" s="60"/>
      <c r="N235" s="60"/>
    </row>
    <row r="236" spans="1:14" s="17" customFormat="1" ht="14.25">
      <c r="A236" s="153" t="s">
        <v>398</v>
      </c>
      <c r="B236" s="154">
        <f>SUM(B237:B241)</f>
        <v>87</v>
      </c>
      <c r="C236" s="154">
        <f>SUM(C237:C241)</f>
        <v>84</v>
      </c>
      <c r="D236" s="150">
        <f t="shared" si="14"/>
        <v>-3</v>
      </c>
      <c r="E236" s="151">
        <f t="shared" si="15"/>
        <v>-3.4482758620689653</v>
      </c>
      <c r="F236" s="136">
        <f t="shared" si="16"/>
        <v>171</v>
      </c>
      <c r="G236" s="18"/>
      <c r="H236" s="52"/>
      <c r="L236" s="60">
        <f t="shared" si="17"/>
        <v>171</v>
      </c>
      <c r="M236" s="60">
        <f>C236-B236</f>
        <v>-3</v>
      </c>
      <c r="N236" s="136">
        <f>M236/B236*100</f>
        <v>-3.4482758620689653</v>
      </c>
    </row>
    <row r="237" spans="1:14" s="17" customFormat="1" ht="14.25">
      <c r="A237" s="155" t="s">
        <v>271</v>
      </c>
      <c r="B237" s="154">
        <v>70</v>
      </c>
      <c r="C237" s="154">
        <v>68</v>
      </c>
      <c r="D237" s="150">
        <f t="shared" si="14"/>
        <v>-2</v>
      </c>
      <c r="E237" s="151">
        <f t="shared" si="15"/>
        <v>-2.8571428571428572</v>
      </c>
      <c r="F237" s="136">
        <f t="shared" si="16"/>
        <v>138</v>
      </c>
      <c r="G237" s="18"/>
      <c r="H237" s="52"/>
      <c r="L237" s="60">
        <f t="shared" si="17"/>
        <v>138</v>
      </c>
      <c r="M237" s="60">
        <f>C237-B237</f>
        <v>-2</v>
      </c>
      <c r="N237" s="136">
        <f>M237/B237*100</f>
        <v>-2.8571428571428572</v>
      </c>
    </row>
    <row r="238" spans="1:14" s="17" customFormat="1" ht="14.25">
      <c r="A238" s="155" t="s">
        <v>272</v>
      </c>
      <c r="B238" s="154">
        <v>17</v>
      </c>
      <c r="C238" s="154">
        <v>16</v>
      </c>
      <c r="D238" s="150">
        <f t="shared" si="14"/>
        <v>-1</v>
      </c>
      <c r="E238" s="151">
        <f t="shared" si="15"/>
        <v>-5.8823529411764701</v>
      </c>
      <c r="F238" s="136">
        <f t="shared" si="16"/>
        <v>33</v>
      </c>
      <c r="G238" s="18"/>
      <c r="H238" s="52"/>
      <c r="K238" s="17">
        <v>2</v>
      </c>
      <c r="L238" s="60">
        <f t="shared" si="17"/>
        <v>33</v>
      </c>
      <c r="M238" s="60">
        <f>C238-B238</f>
        <v>-1</v>
      </c>
      <c r="N238" s="136">
        <f>M238/B238*100</f>
        <v>-5.8823529411764701</v>
      </c>
    </row>
    <row r="239" spans="1:14" s="17" customFormat="1" ht="14.25" hidden="1">
      <c r="A239" s="155" t="s">
        <v>273</v>
      </c>
      <c r="B239" s="154">
        <v>0</v>
      </c>
      <c r="C239" s="154">
        <v>0</v>
      </c>
      <c r="D239" s="150">
        <f t="shared" si="14"/>
        <v>0</v>
      </c>
      <c r="E239" s="151" t="str">
        <f t="shared" si="15"/>
        <v/>
      </c>
      <c r="F239" s="136">
        <f t="shared" si="16"/>
        <v>0</v>
      </c>
      <c r="G239" s="18"/>
      <c r="H239" s="52"/>
      <c r="L239" s="60">
        <f t="shared" si="17"/>
        <v>0</v>
      </c>
      <c r="M239" s="60">
        <f>C239-B239</f>
        <v>0</v>
      </c>
      <c r="N239" s="136" t="e">
        <f>M239/B239*100</f>
        <v>#DIV/0!</v>
      </c>
    </row>
    <row r="240" spans="1:14" s="17" customFormat="1" ht="14.25" hidden="1">
      <c r="A240" s="155" t="s">
        <v>280</v>
      </c>
      <c r="B240" s="154">
        <v>0</v>
      </c>
      <c r="C240" s="154">
        <v>0</v>
      </c>
      <c r="D240" s="150">
        <f t="shared" si="14"/>
        <v>0</v>
      </c>
      <c r="E240" s="151" t="str">
        <f t="shared" si="15"/>
        <v/>
      </c>
      <c r="F240" s="136">
        <f t="shared" si="16"/>
        <v>0</v>
      </c>
      <c r="G240" s="18"/>
      <c r="H240" s="52"/>
      <c r="L240" s="60">
        <f t="shared" si="17"/>
        <v>0</v>
      </c>
      <c r="M240" s="60">
        <f>C240-B240</f>
        <v>0</v>
      </c>
      <c r="N240" s="136" t="e">
        <f>M240/B240*100</f>
        <v>#DIV/0!</v>
      </c>
    </row>
    <row r="241" spans="1:14" s="17" customFormat="1" ht="14.25" hidden="1">
      <c r="A241" s="155" t="s">
        <v>399</v>
      </c>
      <c r="B241" s="154">
        <v>0</v>
      </c>
      <c r="C241" s="154">
        <v>0</v>
      </c>
      <c r="D241" s="150">
        <f t="shared" si="14"/>
        <v>0</v>
      </c>
      <c r="E241" s="151" t="str">
        <f t="shared" si="15"/>
        <v/>
      </c>
      <c r="F241" s="136">
        <f t="shared" si="16"/>
        <v>0</v>
      </c>
      <c r="G241" s="18"/>
      <c r="H241" s="52"/>
      <c r="L241" s="60">
        <f t="shared" si="17"/>
        <v>0</v>
      </c>
      <c r="N241" s="60"/>
    </row>
    <row r="242" spans="1:14" s="17" customFormat="1" ht="14.25">
      <c r="A242" s="153" t="s">
        <v>1409</v>
      </c>
      <c r="B242" s="154">
        <f>SUM(B243:B257)</f>
        <v>393</v>
      </c>
      <c r="C242" s="154">
        <f>SUM(C243:C257)</f>
        <v>519</v>
      </c>
      <c r="D242" s="150">
        <f t="shared" si="14"/>
        <v>126</v>
      </c>
      <c r="E242" s="151">
        <f t="shared" si="15"/>
        <v>32.061068702290072</v>
      </c>
      <c r="F242" s="136">
        <f t="shared" si="16"/>
        <v>912</v>
      </c>
      <c r="G242" s="18"/>
      <c r="H242" s="52"/>
      <c r="L242" s="60">
        <f t="shared" si="17"/>
        <v>912</v>
      </c>
      <c r="N242" s="60"/>
    </row>
    <row r="243" spans="1:14" s="17" customFormat="1" ht="14.25">
      <c r="A243" s="155" t="s">
        <v>271</v>
      </c>
      <c r="B243" s="154">
        <v>384</v>
      </c>
      <c r="C243" s="154">
        <v>384</v>
      </c>
      <c r="D243" s="150">
        <f t="shared" si="14"/>
        <v>0</v>
      </c>
      <c r="E243" s="151">
        <f t="shared" si="15"/>
        <v>0</v>
      </c>
      <c r="F243" s="136">
        <f t="shared" si="16"/>
        <v>768</v>
      </c>
      <c r="G243" s="18"/>
      <c r="H243" s="52"/>
      <c r="L243" s="60">
        <f t="shared" si="17"/>
        <v>768</v>
      </c>
      <c r="N243" s="60"/>
    </row>
    <row r="244" spans="1:14" s="17" customFormat="1" ht="14.25">
      <c r="A244" s="155" t="s">
        <v>272</v>
      </c>
      <c r="B244" s="154">
        <v>9</v>
      </c>
      <c r="C244" s="154">
        <v>19</v>
      </c>
      <c r="D244" s="150">
        <f t="shared" si="14"/>
        <v>10</v>
      </c>
      <c r="E244" s="151">
        <f t="shared" si="15"/>
        <v>111.11111111111111</v>
      </c>
      <c r="F244" s="136">
        <f t="shared" si="16"/>
        <v>28</v>
      </c>
      <c r="G244" s="18"/>
      <c r="H244" s="52"/>
      <c r="K244" s="17">
        <v>2</v>
      </c>
      <c r="L244" s="60">
        <f t="shared" si="17"/>
        <v>28</v>
      </c>
      <c r="N244" s="60"/>
    </row>
    <row r="245" spans="1:14" s="17" customFormat="1" ht="14.25" hidden="1">
      <c r="A245" s="155" t="s">
        <v>273</v>
      </c>
      <c r="B245" s="154">
        <v>0</v>
      </c>
      <c r="C245" s="154">
        <v>0</v>
      </c>
      <c r="D245" s="150">
        <f t="shared" si="14"/>
        <v>0</v>
      </c>
      <c r="E245" s="151" t="str">
        <f t="shared" si="15"/>
        <v/>
      </c>
      <c r="F245" s="136">
        <f t="shared" si="16"/>
        <v>0</v>
      </c>
      <c r="G245" s="18"/>
      <c r="H245" s="52"/>
      <c r="L245" s="60">
        <f t="shared" si="17"/>
        <v>0</v>
      </c>
      <c r="N245" s="60"/>
    </row>
    <row r="246" spans="1:14" s="17" customFormat="1" ht="14.25" hidden="1">
      <c r="A246" s="155" t="s">
        <v>280</v>
      </c>
      <c r="B246" s="154">
        <v>0</v>
      </c>
      <c r="C246" s="154">
        <v>0</v>
      </c>
      <c r="D246" s="150">
        <f t="shared" si="14"/>
        <v>0</v>
      </c>
      <c r="E246" s="151" t="str">
        <f t="shared" si="15"/>
        <v/>
      </c>
      <c r="F246" s="136">
        <f t="shared" si="16"/>
        <v>0</v>
      </c>
      <c r="G246" s="18"/>
      <c r="H246" s="52"/>
      <c r="L246" s="60">
        <f t="shared" si="17"/>
        <v>0</v>
      </c>
      <c r="N246" s="60"/>
    </row>
    <row r="247" spans="1:14" s="17" customFormat="1" ht="14.25" hidden="1">
      <c r="A247" s="155" t="s">
        <v>1410</v>
      </c>
      <c r="B247" s="154">
        <v>0</v>
      </c>
      <c r="C247" s="154">
        <v>0</v>
      </c>
      <c r="D247" s="150">
        <f t="shared" si="14"/>
        <v>0</v>
      </c>
      <c r="E247" s="151" t="str">
        <f t="shared" si="15"/>
        <v/>
      </c>
      <c r="F247" s="136">
        <f t="shared" si="16"/>
        <v>0</v>
      </c>
      <c r="G247" s="18"/>
      <c r="H247" s="52"/>
      <c r="L247" s="60">
        <f t="shared" si="17"/>
        <v>0</v>
      </c>
      <c r="N247" s="60"/>
    </row>
    <row r="248" spans="1:14" s="17" customFormat="1" ht="14.25" hidden="1">
      <c r="A248" s="153" t="s">
        <v>400</v>
      </c>
      <c r="B248" s="154">
        <f>SUM(B249:B253)</f>
        <v>0</v>
      </c>
      <c r="C248" s="154">
        <f>SUM(C249:C253)</f>
        <v>0</v>
      </c>
      <c r="D248" s="150">
        <f t="shared" si="14"/>
        <v>0</v>
      </c>
      <c r="E248" s="151" t="str">
        <f t="shared" si="15"/>
        <v/>
      </c>
      <c r="F248" s="136">
        <f t="shared" si="16"/>
        <v>0</v>
      </c>
      <c r="G248" s="18"/>
      <c r="H248" s="52"/>
      <c r="L248" s="60">
        <f t="shared" si="17"/>
        <v>0</v>
      </c>
      <c r="N248" s="60"/>
    </row>
    <row r="249" spans="1:14" s="17" customFormat="1" ht="14.25" hidden="1">
      <c r="A249" s="155" t="s">
        <v>271</v>
      </c>
      <c r="B249" s="154">
        <v>0</v>
      </c>
      <c r="C249" s="154">
        <v>0</v>
      </c>
      <c r="D249" s="150">
        <f t="shared" si="14"/>
        <v>0</v>
      </c>
      <c r="E249" s="151" t="str">
        <f t="shared" si="15"/>
        <v/>
      </c>
      <c r="F249" s="136">
        <f t="shared" si="16"/>
        <v>0</v>
      </c>
      <c r="G249" s="18"/>
      <c r="H249" s="52"/>
      <c r="L249" s="60">
        <f t="shared" si="17"/>
        <v>0</v>
      </c>
      <c r="N249" s="60"/>
    </row>
    <row r="250" spans="1:14" s="17" customFormat="1" ht="14.25" hidden="1">
      <c r="A250" s="155" t="s">
        <v>272</v>
      </c>
      <c r="B250" s="154">
        <v>0</v>
      </c>
      <c r="C250" s="154">
        <v>0</v>
      </c>
      <c r="D250" s="150">
        <f t="shared" si="14"/>
        <v>0</v>
      </c>
      <c r="E250" s="151" t="str">
        <f t="shared" si="15"/>
        <v/>
      </c>
      <c r="F250" s="136">
        <f t="shared" si="16"/>
        <v>0</v>
      </c>
      <c r="G250" s="18"/>
      <c r="H250" s="52"/>
      <c r="K250" s="17">
        <v>2</v>
      </c>
      <c r="L250" s="60">
        <f t="shared" si="17"/>
        <v>0</v>
      </c>
      <c r="N250" s="60"/>
    </row>
    <row r="251" spans="1:14" s="17" customFormat="1" ht="14.25" hidden="1">
      <c r="A251" s="155" t="s">
        <v>273</v>
      </c>
      <c r="B251" s="154">
        <v>0</v>
      </c>
      <c r="C251" s="154">
        <v>0</v>
      </c>
      <c r="D251" s="150">
        <f t="shared" si="14"/>
        <v>0</v>
      </c>
      <c r="E251" s="151" t="str">
        <f t="shared" si="15"/>
        <v/>
      </c>
      <c r="F251" s="136">
        <f t="shared" si="16"/>
        <v>0</v>
      </c>
      <c r="G251" s="18"/>
      <c r="H251" s="52"/>
      <c r="L251" s="60">
        <f t="shared" si="17"/>
        <v>0</v>
      </c>
      <c r="N251" s="60"/>
    </row>
    <row r="252" spans="1:14" s="17" customFormat="1" ht="14.25" hidden="1">
      <c r="A252" s="155" t="s">
        <v>280</v>
      </c>
      <c r="B252" s="154">
        <v>0</v>
      </c>
      <c r="C252" s="154">
        <v>0</v>
      </c>
      <c r="D252" s="150">
        <f t="shared" si="14"/>
        <v>0</v>
      </c>
      <c r="E252" s="151" t="str">
        <f t="shared" si="15"/>
        <v/>
      </c>
      <c r="F252" s="136">
        <f t="shared" si="16"/>
        <v>0</v>
      </c>
      <c r="G252" s="18"/>
      <c r="H252" s="52"/>
      <c r="L252" s="60">
        <f t="shared" si="17"/>
        <v>0</v>
      </c>
      <c r="N252" s="60"/>
    </row>
    <row r="253" spans="1:14" s="17" customFormat="1" ht="14.25" hidden="1">
      <c r="A253" s="155" t="s">
        <v>401</v>
      </c>
      <c r="B253" s="154">
        <v>0</v>
      </c>
      <c r="C253" s="154">
        <v>0</v>
      </c>
      <c r="D253" s="150">
        <f t="shared" si="14"/>
        <v>0</v>
      </c>
      <c r="E253" s="151" t="str">
        <f t="shared" si="15"/>
        <v/>
      </c>
      <c r="F253" s="136">
        <f t="shared" si="16"/>
        <v>0</v>
      </c>
      <c r="G253" s="18"/>
      <c r="H253" s="52"/>
      <c r="L253" s="60">
        <f t="shared" si="17"/>
        <v>0</v>
      </c>
      <c r="N253" s="60"/>
    </row>
    <row r="254" spans="1:14" s="17" customFormat="1" ht="14.25" hidden="1">
      <c r="A254" s="153" t="s">
        <v>1409</v>
      </c>
      <c r="B254" s="154">
        <f>SUM(B255:B256)</f>
        <v>0</v>
      </c>
      <c r="C254" s="154">
        <f>SUM(C255:C256)</f>
        <v>0</v>
      </c>
      <c r="D254" s="150">
        <f t="shared" si="14"/>
        <v>0</v>
      </c>
      <c r="E254" s="151" t="str">
        <f t="shared" si="15"/>
        <v/>
      </c>
      <c r="F254" s="136">
        <f t="shared" si="16"/>
        <v>0</v>
      </c>
      <c r="G254" s="18"/>
      <c r="H254" s="52"/>
      <c r="L254" s="60">
        <f>SUM(B254,C254)</f>
        <v>0</v>
      </c>
      <c r="N254" s="60"/>
    </row>
    <row r="255" spans="1:14" s="17" customFormat="1" ht="14.25" hidden="1">
      <c r="A255" s="155" t="s">
        <v>271</v>
      </c>
      <c r="B255" s="154">
        <v>0</v>
      </c>
      <c r="C255" s="154">
        <v>0</v>
      </c>
      <c r="D255" s="150">
        <f t="shared" si="14"/>
        <v>0</v>
      </c>
      <c r="E255" s="151" t="str">
        <f t="shared" si="15"/>
        <v/>
      </c>
      <c r="F255" s="136">
        <f t="shared" si="16"/>
        <v>0</v>
      </c>
      <c r="G255" s="18"/>
      <c r="H255" s="52"/>
      <c r="L255" s="60">
        <f>SUM(B255,C255)</f>
        <v>0</v>
      </c>
      <c r="N255" s="60"/>
    </row>
    <row r="256" spans="1:14" s="17" customFormat="1" ht="14.25" hidden="1">
      <c r="A256" s="155" t="s">
        <v>272</v>
      </c>
      <c r="B256" s="154">
        <v>0</v>
      </c>
      <c r="C256" s="154">
        <v>0</v>
      </c>
      <c r="D256" s="150">
        <f t="shared" si="14"/>
        <v>0</v>
      </c>
      <c r="E256" s="151" t="str">
        <f t="shared" si="15"/>
        <v/>
      </c>
      <c r="F256" s="136">
        <f t="shared" si="16"/>
        <v>0</v>
      </c>
      <c r="G256" s="18"/>
      <c r="H256" s="52"/>
      <c r="K256" s="17">
        <v>2</v>
      </c>
      <c r="L256" s="60">
        <f>SUM(B256,C256)</f>
        <v>0</v>
      </c>
      <c r="N256" s="60"/>
    </row>
    <row r="257" spans="1:14" s="17" customFormat="1" ht="14.25">
      <c r="A257" s="155" t="s">
        <v>1411</v>
      </c>
      <c r="B257" s="154"/>
      <c r="C257" s="154">
        <v>116</v>
      </c>
      <c r="D257" s="150">
        <f t="shared" si="14"/>
        <v>116</v>
      </c>
      <c r="E257" s="151" t="str">
        <f t="shared" si="15"/>
        <v/>
      </c>
      <c r="F257" s="136">
        <f t="shared" si="16"/>
        <v>116</v>
      </c>
      <c r="G257" s="18"/>
      <c r="H257" s="52"/>
      <c r="L257" s="60"/>
      <c r="N257" s="60"/>
    </row>
    <row r="258" spans="1:14" s="17" customFormat="1" ht="14.25">
      <c r="A258" s="153" t="s">
        <v>402</v>
      </c>
      <c r="B258" s="154">
        <f>SUM(B259:B260)</f>
        <v>2789</v>
      </c>
      <c r="C258" s="154">
        <f>SUM(C259:C260)</f>
        <v>1308</v>
      </c>
      <c r="D258" s="150">
        <f t="shared" si="14"/>
        <v>-1481</v>
      </c>
      <c r="E258" s="151">
        <f t="shared" si="15"/>
        <v>-53.101470060953751</v>
      </c>
      <c r="F258" s="136">
        <f t="shared" ref="F258:F321" si="22">B258+C258</f>
        <v>4097</v>
      </c>
      <c r="G258" s="18"/>
      <c r="H258" s="52"/>
      <c r="L258" s="60">
        <f t="shared" si="17"/>
        <v>4097</v>
      </c>
      <c r="N258" s="60"/>
    </row>
    <row r="259" spans="1:14" s="17" customFormat="1" ht="14.25" hidden="1">
      <c r="A259" s="155" t="s">
        <v>403</v>
      </c>
      <c r="B259" s="154">
        <v>0</v>
      </c>
      <c r="C259" s="154">
        <v>0</v>
      </c>
      <c r="D259" s="150">
        <f t="shared" si="14"/>
        <v>0</v>
      </c>
      <c r="E259" s="151" t="str">
        <f t="shared" si="15"/>
        <v/>
      </c>
      <c r="F259" s="136">
        <f t="shared" si="22"/>
        <v>0</v>
      </c>
      <c r="G259" s="18"/>
      <c r="H259" s="52"/>
      <c r="L259" s="60">
        <f t="shared" si="17"/>
        <v>0</v>
      </c>
      <c r="N259" s="60"/>
    </row>
    <row r="260" spans="1:14" s="17" customFormat="1" ht="14.25">
      <c r="A260" s="155" t="s">
        <v>404</v>
      </c>
      <c r="B260" s="154">
        <v>2789</v>
      </c>
      <c r="C260" s="154">
        <v>1308</v>
      </c>
      <c r="D260" s="150">
        <f t="shared" si="14"/>
        <v>-1481</v>
      </c>
      <c r="E260" s="151">
        <f t="shared" si="15"/>
        <v>-53.101470060953751</v>
      </c>
      <c r="F260" s="136">
        <f t="shared" si="22"/>
        <v>4097</v>
      </c>
      <c r="G260" s="18"/>
      <c r="H260" s="52"/>
      <c r="L260" s="60">
        <f t="shared" si="17"/>
        <v>4097</v>
      </c>
      <c r="N260" s="60"/>
    </row>
    <row r="261" spans="1:14" s="17" customFormat="1" ht="14.25" hidden="1">
      <c r="A261" s="153" t="s">
        <v>405</v>
      </c>
      <c r="B261" s="154">
        <f>B262+B269+B272+B275+B281+B285+B287+B292</f>
        <v>0</v>
      </c>
      <c r="C261" s="154">
        <f>C262+C269+C272+C275+C281+C285+C287+C292</f>
        <v>0</v>
      </c>
      <c r="D261" s="150">
        <f t="shared" ref="D261:D324" si="23">C261-B261</f>
        <v>0</v>
      </c>
      <c r="E261" s="151" t="str">
        <f t="shared" ref="E261:E324" si="24">IF(B261=0,"",D261/B261*100)</f>
        <v/>
      </c>
      <c r="F261" s="136">
        <f t="shared" si="22"/>
        <v>0</v>
      </c>
      <c r="G261" s="18"/>
      <c r="H261" s="52"/>
      <c r="L261" s="60"/>
      <c r="N261" s="60"/>
    </row>
    <row r="262" spans="1:14" s="17" customFormat="1" ht="14.25" hidden="1">
      <c r="A262" s="153" t="s">
        <v>406</v>
      </c>
      <c r="B262" s="154">
        <f>SUM(B263:B268)</f>
        <v>0</v>
      </c>
      <c r="C262" s="154">
        <f>SUM(C263:C268)</f>
        <v>0</v>
      </c>
      <c r="D262" s="150">
        <f t="shared" si="23"/>
        <v>0</v>
      </c>
      <c r="E262" s="151" t="str">
        <f t="shared" si="24"/>
        <v/>
      </c>
      <c r="F262" s="136">
        <f t="shared" si="22"/>
        <v>0</v>
      </c>
      <c r="G262" s="18"/>
      <c r="H262" s="52"/>
      <c r="L262" s="60"/>
      <c r="N262" s="60"/>
    </row>
    <row r="263" spans="1:14" s="17" customFormat="1" ht="14.25" hidden="1">
      <c r="A263" s="155" t="s">
        <v>271</v>
      </c>
      <c r="B263" s="154">
        <v>0</v>
      </c>
      <c r="C263" s="154">
        <v>0</v>
      </c>
      <c r="D263" s="150">
        <f t="shared" si="23"/>
        <v>0</v>
      </c>
      <c r="E263" s="151" t="str">
        <f t="shared" si="24"/>
        <v/>
      </c>
      <c r="F263" s="136">
        <f t="shared" si="22"/>
        <v>0</v>
      </c>
      <c r="G263" s="18"/>
      <c r="H263" s="52"/>
      <c r="K263" s="17">
        <v>2</v>
      </c>
      <c r="L263" s="60">
        <f t="shared" si="17"/>
        <v>0</v>
      </c>
      <c r="M263" s="60">
        <f>C263-B263</f>
        <v>0</v>
      </c>
      <c r="N263" s="136" t="e">
        <f>M263/B263*100</f>
        <v>#DIV/0!</v>
      </c>
    </row>
    <row r="264" spans="1:14" s="17" customFormat="1" ht="14.25" hidden="1">
      <c r="A264" s="155" t="s">
        <v>272</v>
      </c>
      <c r="B264" s="154">
        <v>0</v>
      </c>
      <c r="C264" s="154">
        <v>0</v>
      </c>
      <c r="D264" s="150">
        <f t="shared" si="23"/>
        <v>0</v>
      </c>
      <c r="E264" s="151" t="str">
        <f t="shared" si="24"/>
        <v/>
      </c>
      <c r="F264" s="136">
        <f t="shared" si="22"/>
        <v>0</v>
      </c>
      <c r="G264" s="18"/>
      <c r="H264" s="52"/>
      <c r="L264" s="60">
        <f t="shared" si="17"/>
        <v>0</v>
      </c>
      <c r="N264" s="60"/>
    </row>
    <row r="265" spans="1:14" s="17" customFormat="1" ht="14.25" hidden="1">
      <c r="A265" s="155" t="s">
        <v>273</v>
      </c>
      <c r="B265" s="154">
        <v>0</v>
      </c>
      <c r="C265" s="154">
        <v>0</v>
      </c>
      <c r="D265" s="150">
        <f t="shared" si="23"/>
        <v>0</v>
      </c>
      <c r="E265" s="151" t="str">
        <f t="shared" si="24"/>
        <v/>
      </c>
      <c r="F265" s="136">
        <f t="shared" si="22"/>
        <v>0</v>
      </c>
      <c r="G265" s="18"/>
      <c r="H265" s="52"/>
      <c r="L265" s="60">
        <f t="shared" si="17"/>
        <v>0</v>
      </c>
      <c r="M265" s="60">
        <f>C265-B265</f>
        <v>0</v>
      </c>
      <c r="N265" s="136" t="e">
        <f>M265/B265*100</f>
        <v>#DIV/0!</v>
      </c>
    </row>
    <row r="266" spans="1:14" s="17" customFormat="1" ht="14.25" hidden="1">
      <c r="A266" s="155" t="s">
        <v>394</v>
      </c>
      <c r="B266" s="154">
        <v>0</v>
      </c>
      <c r="C266" s="154">
        <v>0</v>
      </c>
      <c r="D266" s="150">
        <f t="shared" si="23"/>
        <v>0</v>
      </c>
      <c r="E266" s="151" t="str">
        <f t="shared" si="24"/>
        <v/>
      </c>
      <c r="F266" s="136">
        <f t="shared" si="22"/>
        <v>0</v>
      </c>
      <c r="G266" s="18"/>
      <c r="H266" s="52"/>
      <c r="K266" s="17">
        <v>1</v>
      </c>
      <c r="L266" s="60">
        <f t="shared" si="17"/>
        <v>0</v>
      </c>
      <c r="M266" s="60">
        <f>C266-B266</f>
        <v>0</v>
      </c>
      <c r="N266" s="136" t="e">
        <f>M266/B266*100</f>
        <v>#DIV/0!</v>
      </c>
    </row>
    <row r="267" spans="1:14" s="17" customFormat="1" ht="14.25" hidden="1">
      <c r="A267" s="155" t="s">
        <v>280</v>
      </c>
      <c r="B267" s="154">
        <v>0</v>
      </c>
      <c r="C267" s="154">
        <v>0</v>
      </c>
      <c r="D267" s="150">
        <f t="shared" si="23"/>
        <v>0</v>
      </c>
      <c r="E267" s="151" t="str">
        <f t="shared" si="24"/>
        <v/>
      </c>
      <c r="F267" s="136">
        <f t="shared" si="22"/>
        <v>0</v>
      </c>
      <c r="G267" s="18"/>
      <c r="H267" s="52"/>
      <c r="K267" s="17">
        <v>2</v>
      </c>
      <c r="L267" s="60">
        <f t="shared" si="17"/>
        <v>0</v>
      </c>
      <c r="N267" s="60"/>
    </row>
    <row r="268" spans="1:14" s="17" customFormat="1" ht="14.25" hidden="1">
      <c r="A268" s="155" t="s">
        <v>407</v>
      </c>
      <c r="B268" s="154">
        <v>0</v>
      </c>
      <c r="C268" s="154">
        <v>0</v>
      </c>
      <c r="D268" s="150">
        <f t="shared" si="23"/>
        <v>0</v>
      </c>
      <c r="E268" s="151" t="str">
        <f t="shared" si="24"/>
        <v/>
      </c>
      <c r="F268" s="136">
        <f t="shared" si="22"/>
        <v>0</v>
      </c>
      <c r="G268" s="18"/>
      <c r="H268" s="52"/>
      <c r="K268" s="17">
        <v>2</v>
      </c>
      <c r="L268" s="60">
        <f t="shared" ref="L268:L332" si="25">SUM(B268,C268)</f>
        <v>0</v>
      </c>
      <c r="N268" s="60"/>
    </row>
    <row r="269" spans="1:14" s="17" customFormat="1" ht="14.25" hidden="1">
      <c r="A269" s="153" t="s">
        <v>408</v>
      </c>
      <c r="B269" s="154">
        <f>SUM(B270:B271)</f>
        <v>0</v>
      </c>
      <c r="C269" s="154">
        <f>SUM(C270:C271)</f>
        <v>0</v>
      </c>
      <c r="D269" s="150">
        <f t="shared" si="23"/>
        <v>0</v>
      </c>
      <c r="E269" s="151" t="str">
        <f t="shared" si="24"/>
        <v/>
      </c>
      <c r="F269" s="136">
        <f t="shared" si="22"/>
        <v>0</v>
      </c>
      <c r="G269" s="18"/>
      <c r="H269" s="52"/>
      <c r="K269" s="17">
        <v>2</v>
      </c>
      <c r="L269" s="60">
        <f t="shared" si="25"/>
        <v>0</v>
      </c>
      <c r="N269" s="60"/>
    </row>
    <row r="270" spans="1:14" s="17" customFormat="1" ht="14.25" hidden="1">
      <c r="A270" s="155" t="s">
        <v>409</v>
      </c>
      <c r="B270" s="154">
        <v>0</v>
      </c>
      <c r="C270" s="154">
        <v>0</v>
      </c>
      <c r="D270" s="150">
        <f t="shared" si="23"/>
        <v>0</v>
      </c>
      <c r="E270" s="151" t="str">
        <f t="shared" si="24"/>
        <v/>
      </c>
      <c r="F270" s="136">
        <f t="shared" si="22"/>
        <v>0</v>
      </c>
      <c r="G270" s="18"/>
      <c r="H270" s="52"/>
      <c r="K270" s="17">
        <v>2</v>
      </c>
      <c r="L270" s="60">
        <f t="shared" si="25"/>
        <v>0</v>
      </c>
      <c r="M270" s="60">
        <f>C270-B270</f>
        <v>0</v>
      </c>
      <c r="N270" s="136" t="e">
        <f>M270/B270*100</f>
        <v>#DIV/0!</v>
      </c>
    </row>
    <row r="271" spans="1:14" s="17" customFormat="1" ht="14.25" hidden="1">
      <c r="A271" s="155" t="s">
        <v>410</v>
      </c>
      <c r="B271" s="154">
        <v>0</v>
      </c>
      <c r="C271" s="154">
        <v>0</v>
      </c>
      <c r="D271" s="150">
        <f t="shared" si="23"/>
        <v>0</v>
      </c>
      <c r="E271" s="151" t="str">
        <f t="shared" si="24"/>
        <v/>
      </c>
      <c r="F271" s="136">
        <f t="shared" si="22"/>
        <v>0</v>
      </c>
      <c r="G271" s="18"/>
      <c r="H271" s="52"/>
      <c r="L271" s="60">
        <f t="shared" si="25"/>
        <v>0</v>
      </c>
      <c r="M271" s="60">
        <f>C271-B271</f>
        <v>0</v>
      </c>
      <c r="N271" s="136" t="e">
        <f>M271/B271*100</f>
        <v>#DIV/0!</v>
      </c>
    </row>
    <row r="272" spans="1:14" s="17" customFormat="1" ht="14.25" hidden="1">
      <c r="A272" s="153" t="s">
        <v>411</v>
      </c>
      <c r="B272" s="154">
        <f>SUM(B273:B274)</f>
        <v>0</v>
      </c>
      <c r="C272" s="154">
        <f>SUM(C273:C274)</f>
        <v>0</v>
      </c>
      <c r="D272" s="150">
        <f t="shared" si="23"/>
        <v>0</v>
      </c>
      <c r="E272" s="151" t="str">
        <f t="shared" si="24"/>
        <v/>
      </c>
      <c r="F272" s="136">
        <f t="shared" si="22"/>
        <v>0</v>
      </c>
      <c r="G272" s="18"/>
      <c r="H272" s="52"/>
      <c r="L272" s="60">
        <f t="shared" si="25"/>
        <v>0</v>
      </c>
      <c r="N272" s="60"/>
    </row>
    <row r="273" spans="1:14" s="17" customFormat="1" ht="14.25" hidden="1">
      <c r="A273" s="155" t="s">
        <v>412</v>
      </c>
      <c r="B273" s="154">
        <v>0</v>
      </c>
      <c r="C273" s="154">
        <v>0</v>
      </c>
      <c r="D273" s="150">
        <f t="shared" si="23"/>
        <v>0</v>
      </c>
      <c r="E273" s="151" t="str">
        <f t="shared" si="24"/>
        <v/>
      </c>
      <c r="F273" s="136">
        <f t="shared" si="22"/>
        <v>0</v>
      </c>
      <c r="G273" s="18"/>
      <c r="H273" s="52"/>
      <c r="L273" s="60">
        <f t="shared" si="25"/>
        <v>0</v>
      </c>
      <c r="N273" s="60"/>
    </row>
    <row r="274" spans="1:14" s="17" customFormat="1" ht="14.25" hidden="1">
      <c r="A274" s="155" t="s">
        <v>413</v>
      </c>
      <c r="B274" s="154">
        <v>0</v>
      </c>
      <c r="C274" s="154">
        <v>0</v>
      </c>
      <c r="D274" s="150">
        <f t="shared" si="23"/>
        <v>0</v>
      </c>
      <c r="E274" s="151" t="str">
        <f t="shared" si="24"/>
        <v/>
      </c>
      <c r="F274" s="136">
        <f t="shared" si="22"/>
        <v>0</v>
      </c>
      <c r="G274" s="18"/>
      <c r="H274" s="52"/>
      <c r="L274" s="60">
        <f t="shared" si="25"/>
        <v>0</v>
      </c>
      <c r="N274" s="60"/>
    </row>
    <row r="275" spans="1:14" s="17" customFormat="1" ht="14.25" hidden="1">
      <c r="A275" s="153" t="s">
        <v>414</v>
      </c>
      <c r="B275" s="154">
        <f>SUM(B276:B280)</f>
        <v>0</v>
      </c>
      <c r="C275" s="154">
        <f>SUM(C276:C280)</f>
        <v>0</v>
      </c>
      <c r="D275" s="150">
        <f t="shared" si="23"/>
        <v>0</v>
      </c>
      <c r="E275" s="151" t="str">
        <f t="shared" si="24"/>
        <v/>
      </c>
      <c r="F275" s="136">
        <f t="shared" si="22"/>
        <v>0</v>
      </c>
      <c r="G275" s="18"/>
      <c r="H275" s="52"/>
      <c r="L275" s="60">
        <f t="shared" si="25"/>
        <v>0</v>
      </c>
      <c r="M275" s="60">
        <f t="shared" ref="M275:M282" si="26">C275-B275</f>
        <v>0</v>
      </c>
      <c r="N275" s="136" t="e">
        <f t="shared" ref="N275:N282" si="27">M275/B275*100</f>
        <v>#DIV/0!</v>
      </c>
    </row>
    <row r="276" spans="1:14" s="17" customFormat="1" ht="14.25" hidden="1">
      <c r="A276" s="155" t="s">
        <v>415</v>
      </c>
      <c r="B276" s="154">
        <v>0</v>
      </c>
      <c r="C276" s="154">
        <v>0</v>
      </c>
      <c r="D276" s="150">
        <f t="shared" si="23"/>
        <v>0</v>
      </c>
      <c r="E276" s="151" t="str">
        <f t="shared" si="24"/>
        <v/>
      </c>
      <c r="F276" s="136">
        <f t="shared" si="22"/>
        <v>0</v>
      </c>
      <c r="G276" s="18"/>
      <c r="H276" s="52"/>
      <c r="L276" s="60">
        <f t="shared" si="25"/>
        <v>0</v>
      </c>
      <c r="M276" s="60">
        <f t="shared" si="26"/>
        <v>0</v>
      </c>
      <c r="N276" s="136" t="e">
        <f t="shared" si="27"/>
        <v>#DIV/0!</v>
      </c>
    </row>
    <row r="277" spans="1:14" s="17" customFormat="1" ht="14.25" hidden="1">
      <c r="A277" s="155" t="s">
        <v>416</v>
      </c>
      <c r="B277" s="154">
        <v>0</v>
      </c>
      <c r="C277" s="154">
        <v>0</v>
      </c>
      <c r="D277" s="150">
        <f t="shared" si="23"/>
        <v>0</v>
      </c>
      <c r="E277" s="151" t="str">
        <f t="shared" si="24"/>
        <v/>
      </c>
      <c r="F277" s="136">
        <f t="shared" si="22"/>
        <v>0</v>
      </c>
      <c r="G277" s="18"/>
      <c r="H277" s="52"/>
      <c r="L277" s="60">
        <f t="shared" si="25"/>
        <v>0</v>
      </c>
      <c r="M277" s="60">
        <f t="shared" si="26"/>
        <v>0</v>
      </c>
      <c r="N277" s="136" t="e">
        <f t="shared" si="27"/>
        <v>#DIV/0!</v>
      </c>
    </row>
    <row r="278" spans="1:14" s="17" customFormat="1" ht="14.25" hidden="1">
      <c r="A278" s="155" t="s">
        <v>417</v>
      </c>
      <c r="B278" s="154">
        <v>0</v>
      </c>
      <c r="C278" s="154">
        <v>0</v>
      </c>
      <c r="D278" s="150">
        <f t="shared" si="23"/>
        <v>0</v>
      </c>
      <c r="E278" s="151" t="str">
        <f t="shared" si="24"/>
        <v/>
      </c>
      <c r="F278" s="136">
        <f t="shared" si="22"/>
        <v>0</v>
      </c>
      <c r="G278" s="18"/>
      <c r="H278" s="52"/>
      <c r="L278" s="60">
        <f t="shared" si="25"/>
        <v>0</v>
      </c>
      <c r="M278" s="60">
        <f t="shared" si="26"/>
        <v>0</v>
      </c>
      <c r="N278" s="136" t="e">
        <f t="shared" si="27"/>
        <v>#DIV/0!</v>
      </c>
    </row>
    <row r="279" spans="1:14" s="17" customFormat="1" ht="14.25" hidden="1">
      <c r="A279" s="155" t="s">
        <v>418</v>
      </c>
      <c r="B279" s="154">
        <v>0</v>
      </c>
      <c r="C279" s="154">
        <v>0</v>
      </c>
      <c r="D279" s="150">
        <f t="shared" si="23"/>
        <v>0</v>
      </c>
      <c r="E279" s="151" t="str">
        <f t="shared" si="24"/>
        <v/>
      </c>
      <c r="F279" s="136">
        <f t="shared" si="22"/>
        <v>0</v>
      </c>
      <c r="G279" s="18"/>
      <c r="H279" s="52"/>
      <c r="K279" s="17">
        <v>2</v>
      </c>
      <c r="L279" s="60">
        <f t="shared" si="25"/>
        <v>0</v>
      </c>
      <c r="M279" s="60">
        <f t="shared" si="26"/>
        <v>0</v>
      </c>
      <c r="N279" s="136" t="e">
        <f t="shared" si="27"/>
        <v>#DIV/0!</v>
      </c>
    </row>
    <row r="280" spans="1:14" s="17" customFormat="1" ht="14.25" hidden="1">
      <c r="A280" s="155" t="s">
        <v>419</v>
      </c>
      <c r="B280" s="154">
        <v>0</v>
      </c>
      <c r="C280" s="154">
        <v>0</v>
      </c>
      <c r="D280" s="150">
        <f t="shared" si="23"/>
        <v>0</v>
      </c>
      <c r="E280" s="151" t="str">
        <f t="shared" si="24"/>
        <v/>
      </c>
      <c r="F280" s="136">
        <f t="shared" si="22"/>
        <v>0</v>
      </c>
      <c r="G280" s="18"/>
      <c r="H280" s="52"/>
      <c r="K280" s="17">
        <v>1</v>
      </c>
      <c r="L280" s="60">
        <f t="shared" si="25"/>
        <v>0</v>
      </c>
      <c r="M280" s="60">
        <f t="shared" si="26"/>
        <v>0</v>
      </c>
      <c r="N280" s="136" t="e">
        <f t="shared" si="27"/>
        <v>#DIV/0!</v>
      </c>
    </row>
    <row r="281" spans="1:14" s="17" customFormat="1" ht="14.25" hidden="1">
      <c r="A281" s="153" t="s">
        <v>420</v>
      </c>
      <c r="B281" s="154">
        <f>SUM(B282:B284)</f>
        <v>0</v>
      </c>
      <c r="C281" s="154">
        <f>SUM(C282:C284)</f>
        <v>0</v>
      </c>
      <c r="D281" s="150">
        <f t="shared" si="23"/>
        <v>0</v>
      </c>
      <c r="E281" s="151" t="str">
        <f t="shared" si="24"/>
        <v/>
      </c>
      <c r="F281" s="136">
        <f t="shared" si="22"/>
        <v>0</v>
      </c>
      <c r="G281" s="18"/>
      <c r="H281" s="52"/>
      <c r="K281" s="17">
        <v>2</v>
      </c>
      <c r="L281" s="60">
        <f t="shared" si="25"/>
        <v>0</v>
      </c>
      <c r="M281" s="60">
        <f t="shared" si="26"/>
        <v>0</v>
      </c>
      <c r="N281" s="136" t="e">
        <f t="shared" si="27"/>
        <v>#DIV/0!</v>
      </c>
    </row>
    <row r="282" spans="1:14" s="17" customFormat="1" ht="14.25" hidden="1">
      <c r="A282" s="155" t="s">
        <v>421</v>
      </c>
      <c r="B282" s="154">
        <v>0</v>
      </c>
      <c r="C282" s="154">
        <v>0</v>
      </c>
      <c r="D282" s="150">
        <f t="shared" si="23"/>
        <v>0</v>
      </c>
      <c r="E282" s="151" t="str">
        <f t="shared" si="24"/>
        <v/>
      </c>
      <c r="F282" s="136">
        <f t="shared" si="22"/>
        <v>0</v>
      </c>
      <c r="G282" s="18"/>
      <c r="H282" s="52"/>
      <c r="L282" s="60">
        <f t="shared" si="25"/>
        <v>0</v>
      </c>
      <c r="M282" s="60">
        <f t="shared" si="26"/>
        <v>0</v>
      </c>
      <c r="N282" s="136" t="e">
        <f t="shared" si="27"/>
        <v>#DIV/0!</v>
      </c>
    </row>
    <row r="283" spans="1:14" s="17" customFormat="1" ht="14.25" hidden="1">
      <c r="A283" s="155" t="s">
        <v>422</v>
      </c>
      <c r="B283" s="154">
        <v>0</v>
      </c>
      <c r="C283" s="154">
        <v>0</v>
      </c>
      <c r="D283" s="150">
        <f t="shared" si="23"/>
        <v>0</v>
      </c>
      <c r="E283" s="151" t="str">
        <f t="shared" si="24"/>
        <v/>
      </c>
      <c r="F283" s="136">
        <f t="shared" si="22"/>
        <v>0</v>
      </c>
      <c r="G283" s="18"/>
      <c r="H283" s="52"/>
      <c r="L283" s="60">
        <f t="shared" si="25"/>
        <v>0</v>
      </c>
      <c r="N283" s="60"/>
    </row>
    <row r="284" spans="1:14" s="17" customFormat="1" ht="14.25" hidden="1">
      <c r="A284" s="155" t="s">
        <v>423</v>
      </c>
      <c r="B284" s="154">
        <v>0</v>
      </c>
      <c r="C284" s="154">
        <v>0</v>
      </c>
      <c r="D284" s="150">
        <f t="shared" si="23"/>
        <v>0</v>
      </c>
      <c r="E284" s="151" t="str">
        <f t="shared" si="24"/>
        <v/>
      </c>
      <c r="F284" s="136">
        <f t="shared" si="22"/>
        <v>0</v>
      </c>
      <c r="G284" s="18"/>
      <c r="H284" s="52"/>
      <c r="L284" s="60">
        <f t="shared" si="25"/>
        <v>0</v>
      </c>
      <c r="M284" s="60">
        <f>C284-B284</f>
        <v>0</v>
      </c>
      <c r="N284" s="136" t="e">
        <f>M284/B284*100</f>
        <v>#DIV/0!</v>
      </c>
    </row>
    <row r="285" spans="1:14" s="17" customFormat="1" ht="14.25" hidden="1">
      <c r="A285" s="153" t="s">
        <v>424</v>
      </c>
      <c r="B285" s="154">
        <f>B286</f>
        <v>0</v>
      </c>
      <c r="C285" s="154">
        <f>C286</f>
        <v>0</v>
      </c>
      <c r="D285" s="150">
        <f t="shared" si="23"/>
        <v>0</v>
      </c>
      <c r="E285" s="151" t="str">
        <f t="shared" si="24"/>
        <v/>
      </c>
      <c r="F285" s="136">
        <f t="shared" si="22"/>
        <v>0</v>
      </c>
      <c r="G285" s="18"/>
      <c r="H285" s="52"/>
      <c r="L285" s="60">
        <f t="shared" si="25"/>
        <v>0</v>
      </c>
      <c r="N285" s="60"/>
    </row>
    <row r="286" spans="1:14" s="17" customFormat="1" ht="14.25" hidden="1">
      <c r="A286" s="155" t="s">
        <v>425</v>
      </c>
      <c r="B286" s="154">
        <v>0</v>
      </c>
      <c r="C286" s="154">
        <v>0</v>
      </c>
      <c r="D286" s="150">
        <f t="shared" si="23"/>
        <v>0</v>
      </c>
      <c r="E286" s="151" t="str">
        <f t="shared" si="24"/>
        <v/>
      </c>
      <c r="F286" s="136">
        <f t="shared" si="22"/>
        <v>0</v>
      </c>
      <c r="G286" s="18"/>
      <c r="H286" s="52"/>
      <c r="L286" s="60">
        <f t="shared" si="25"/>
        <v>0</v>
      </c>
      <c r="N286" s="60"/>
    </row>
    <row r="287" spans="1:14" s="17" customFormat="1" ht="14.25" hidden="1">
      <c r="A287" s="153" t="s">
        <v>426</v>
      </c>
      <c r="B287" s="154">
        <f>SUM(B288:B291)</f>
        <v>0</v>
      </c>
      <c r="C287" s="154">
        <f>SUM(C288:C291)</f>
        <v>0</v>
      </c>
      <c r="D287" s="150">
        <f t="shared" si="23"/>
        <v>0</v>
      </c>
      <c r="E287" s="151" t="str">
        <f t="shared" si="24"/>
        <v/>
      </c>
      <c r="F287" s="136">
        <f t="shared" si="22"/>
        <v>0</v>
      </c>
      <c r="G287" s="18"/>
      <c r="H287" s="52"/>
      <c r="L287" s="60">
        <f t="shared" si="25"/>
        <v>0</v>
      </c>
      <c r="N287" s="60"/>
    </row>
    <row r="288" spans="1:14" s="17" customFormat="1" ht="14.25" hidden="1">
      <c r="A288" s="155" t="s">
        <v>427</v>
      </c>
      <c r="B288" s="154">
        <v>0</v>
      </c>
      <c r="C288" s="154">
        <v>0</v>
      </c>
      <c r="D288" s="150">
        <f t="shared" si="23"/>
        <v>0</v>
      </c>
      <c r="E288" s="151" t="str">
        <f t="shared" si="24"/>
        <v/>
      </c>
      <c r="F288" s="136">
        <f t="shared" si="22"/>
        <v>0</v>
      </c>
      <c r="G288" s="18"/>
      <c r="H288" s="52"/>
      <c r="L288" s="60">
        <f t="shared" si="25"/>
        <v>0</v>
      </c>
      <c r="N288" s="60"/>
    </row>
    <row r="289" spans="1:14" s="17" customFormat="1" ht="14.25" hidden="1">
      <c r="A289" s="155" t="s">
        <v>428</v>
      </c>
      <c r="B289" s="154">
        <v>0</v>
      </c>
      <c r="C289" s="154">
        <v>0</v>
      </c>
      <c r="D289" s="150">
        <f t="shared" si="23"/>
        <v>0</v>
      </c>
      <c r="E289" s="151" t="str">
        <f t="shared" si="24"/>
        <v/>
      </c>
      <c r="F289" s="136">
        <f t="shared" si="22"/>
        <v>0</v>
      </c>
      <c r="G289" s="18"/>
      <c r="H289" s="52"/>
      <c r="L289" s="60">
        <f t="shared" si="25"/>
        <v>0</v>
      </c>
      <c r="N289" s="60"/>
    </row>
    <row r="290" spans="1:14" s="17" customFormat="1" ht="14.25" hidden="1">
      <c r="A290" s="155" t="s">
        <v>429</v>
      </c>
      <c r="B290" s="154">
        <v>0</v>
      </c>
      <c r="C290" s="154">
        <v>0</v>
      </c>
      <c r="D290" s="150">
        <f t="shared" si="23"/>
        <v>0</v>
      </c>
      <c r="E290" s="151" t="str">
        <f t="shared" si="24"/>
        <v/>
      </c>
      <c r="F290" s="136">
        <f t="shared" si="22"/>
        <v>0</v>
      </c>
      <c r="G290" s="18"/>
      <c r="H290" s="52"/>
      <c r="L290" s="60">
        <f t="shared" si="25"/>
        <v>0</v>
      </c>
      <c r="N290" s="60"/>
    </row>
    <row r="291" spans="1:14" s="17" customFormat="1" ht="14.25" hidden="1">
      <c r="A291" s="155" t="s">
        <v>430</v>
      </c>
      <c r="B291" s="154">
        <v>0</v>
      </c>
      <c r="C291" s="154">
        <v>0</v>
      </c>
      <c r="D291" s="150">
        <f t="shared" si="23"/>
        <v>0</v>
      </c>
      <c r="E291" s="151" t="str">
        <f t="shared" si="24"/>
        <v/>
      </c>
      <c r="F291" s="136">
        <f t="shared" si="22"/>
        <v>0</v>
      </c>
      <c r="G291" s="18"/>
      <c r="H291" s="52"/>
      <c r="K291" s="17">
        <v>2</v>
      </c>
      <c r="L291" s="60">
        <f t="shared" si="25"/>
        <v>0</v>
      </c>
      <c r="M291" s="60">
        <f>C291-B291</f>
        <v>0</v>
      </c>
      <c r="N291" s="136" t="e">
        <f>M291/B291*100</f>
        <v>#DIV/0!</v>
      </c>
    </row>
    <row r="292" spans="1:14" s="17" customFormat="1" ht="14.25" hidden="1">
      <c r="A292" s="153" t="s">
        <v>431</v>
      </c>
      <c r="B292" s="154">
        <f>B293</f>
        <v>0</v>
      </c>
      <c r="C292" s="154">
        <f>C293</f>
        <v>0</v>
      </c>
      <c r="D292" s="150">
        <f t="shared" si="23"/>
        <v>0</v>
      </c>
      <c r="E292" s="151" t="str">
        <f t="shared" si="24"/>
        <v/>
      </c>
      <c r="F292" s="136">
        <f t="shared" si="22"/>
        <v>0</v>
      </c>
      <c r="G292" s="18"/>
      <c r="H292" s="52"/>
      <c r="L292" s="60">
        <f t="shared" si="25"/>
        <v>0</v>
      </c>
      <c r="M292" s="60">
        <f>C292-B292</f>
        <v>0</v>
      </c>
      <c r="N292" s="136" t="e">
        <f>M292/B292*100</f>
        <v>#DIV/0!</v>
      </c>
    </row>
    <row r="293" spans="1:14" s="17" customFormat="1" ht="14.25" hidden="1">
      <c r="A293" s="155" t="s">
        <v>432</v>
      </c>
      <c r="B293" s="154">
        <v>0</v>
      </c>
      <c r="C293" s="154">
        <v>0</v>
      </c>
      <c r="D293" s="150">
        <f t="shared" si="23"/>
        <v>0</v>
      </c>
      <c r="E293" s="151" t="str">
        <f t="shared" si="24"/>
        <v/>
      </c>
      <c r="F293" s="136">
        <f t="shared" si="22"/>
        <v>0</v>
      </c>
      <c r="G293" s="18"/>
      <c r="H293" s="52"/>
      <c r="L293" s="60">
        <f t="shared" si="25"/>
        <v>0</v>
      </c>
      <c r="M293" s="60">
        <f>C293-B293</f>
        <v>0</v>
      </c>
      <c r="N293" s="136" t="e">
        <f>M293/B293*100</f>
        <v>#DIV/0!</v>
      </c>
    </row>
    <row r="294" spans="1:14" s="17" customFormat="1" ht="14.25" hidden="1">
      <c r="A294" s="153" t="s">
        <v>433</v>
      </c>
      <c r="B294" s="154">
        <f>SUM(B295,B297,B299,B301,B311)</f>
        <v>0</v>
      </c>
      <c r="C294" s="154">
        <f>SUM(C295,C297,C299,C301,C311)</f>
        <v>0</v>
      </c>
      <c r="D294" s="150">
        <f t="shared" si="23"/>
        <v>0</v>
      </c>
      <c r="E294" s="151" t="str">
        <f t="shared" si="24"/>
        <v/>
      </c>
      <c r="F294" s="136">
        <f t="shared" si="22"/>
        <v>0</v>
      </c>
      <c r="G294" s="18"/>
      <c r="H294" s="52"/>
      <c r="L294" s="60">
        <f t="shared" si="25"/>
        <v>0</v>
      </c>
      <c r="N294" s="60"/>
    </row>
    <row r="295" spans="1:14" s="17" customFormat="1" ht="14.25" hidden="1">
      <c r="A295" s="153" t="s">
        <v>434</v>
      </c>
      <c r="B295" s="154">
        <f>B296</f>
        <v>0</v>
      </c>
      <c r="C295" s="154">
        <f>C296</f>
        <v>0</v>
      </c>
      <c r="D295" s="150">
        <f t="shared" si="23"/>
        <v>0</v>
      </c>
      <c r="E295" s="151" t="str">
        <f t="shared" si="24"/>
        <v/>
      </c>
      <c r="F295" s="136">
        <f t="shared" si="22"/>
        <v>0</v>
      </c>
      <c r="G295" s="18"/>
      <c r="H295" s="52"/>
      <c r="L295" s="60">
        <f t="shared" si="25"/>
        <v>0</v>
      </c>
      <c r="M295" s="60">
        <f>C295-B295</f>
        <v>0</v>
      </c>
      <c r="N295" s="136" t="e">
        <f>M295/B295*100</f>
        <v>#DIV/0!</v>
      </c>
    </row>
    <row r="296" spans="1:14" s="17" customFormat="1" ht="14.25" hidden="1">
      <c r="A296" s="155" t="s">
        <v>435</v>
      </c>
      <c r="B296" s="154">
        <v>0</v>
      </c>
      <c r="C296" s="154">
        <v>0</v>
      </c>
      <c r="D296" s="150">
        <f t="shared" si="23"/>
        <v>0</v>
      </c>
      <c r="E296" s="151" t="str">
        <f t="shared" si="24"/>
        <v/>
      </c>
      <c r="F296" s="136">
        <f t="shared" si="22"/>
        <v>0</v>
      </c>
      <c r="G296" s="18"/>
      <c r="H296" s="52"/>
      <c r="L296" s="60">
        <f t="shared" si="25"/>
        <v>0</v>
      </c>
      <c r="N296" s="60"/>
    </row>
    <row r="297" spans="1:14" s="17" customFormat="1" ht="14.25" hidden="1">
      <c r="A297" s="153" t="s">
        <v>436</v>
      </c>
      <c r="B297" s="154">
        <f>B298</f>
        <v>0</v>
      </c>
      <c r="C297" s="154">
        <f>C298</f>
        <v>0</v>
      </c>
      <c r="D297" s="150">
        <f t="shared" si="23"/>
        <v>0</v>
      </c>
      <c r="E297" s="151" t="str">
        <f t="shared" si="24"/>
        <v/>
      </c>
      <c r="F297" s="136">
        <f t="shared" si="22"/>
        <v>0</v>
      </c>
      <c r="G297" s="18"/>
      <c r="H297" s="52"/>
      <c r="L297" s="60">
        <f t="shared" si="25"/>
        <v>0</v>
      </c>
      <c r="M297" s="60">
        <f>C297-B297</f>
        <v>0</v>
      </c>
      <c r="N297" s="136" t="e">
        <f>M297/B297*100</f>
        <v>#DIV/0!</v>
      </c>
    </row>
    <row r="298" spans="1:14" s="17" customFormat="1" ht="14.25" hidden="1">
      <c r="A298" s="155" t="s">
        <v>437</v>
      </c>
      <c r="B298" s="154">
        <v>0</v>
      </c>
      <c r="C298" s="154">
        <v>0</v>
      </c>
      <c r="D298" s="150">
        <f t="shared" si="23"/>
        <v>0</v>
      </c>
      <c r="E298" s="151" t="str">
        <f t="shared" si="24"/>
        <v/>
      </c>
      <c r="F298" s="136">
        <f t="shared" si="22"/>
        <v>0</v>
      </c>
      <c r="G298" s="18"/>
      <c r="H298" s="52"/>
      <c r="L298" s="60">
        <f t="shared" si="25"/>
        <v>0</v>
      </c>
      <c r="M298" s="60">
        <f>C298-B298</f>
        <v>0</v>
      </c>
      <c r="N298" s="136" t="e">
        <f>M298/B298*100</f>
        <v>#DIV/0!</v>
      </c>
    </row>
    <row r="299" spans="1:14" s="17" customFormat="1" ht="14.25" hidden="1">
      <c r="A299" s="153" t="s">
        <v>438</v>
      </c>
      <c r="B299" s="154">
        <f>B300</f>
        <v>0</v>
      </c>
      <c r="C299" s="154">
        <f>C300</f>
        <v>0</v>
      </c>
      <c r="D299" s="150">
        <f t="shared" si="23"/>
        <v>0</v>
      </c>
      <c r="E299" s="151" t="str">
        <f t="shared" si="24"/>
        <v/>
      </c>
      <c r="F299" s="136">
        <f t="shared" si="22"/>
        <v>0</v>
      </c>
      <c r="G299" s="18"/>
      <c r="H299" s="52"/>
      <c r="L299" s="60">
        <f t="shared" si="25"/>
        <v>0</v>
      </c>
      <c r="N299" s="60"/>
    </row>
    <row r="300" spans="1:14" s="17" customFormat="1" ht="14.25" hidden="1">
      <c r="A300" s="155" t="s">
        <v>439</v>
      </c>
      <c r="B300" s="154">
        <v>0</v>
      </c>
      <c r="C300" s="154">
        <v>0</v>
      </c>
      <c r="D300" s="150">
        <f t="shared" si="23"/>
        <v>0</v>
      </c>
      <c r="E300" s="151" t="str">
        <f t="shared" si="24"/>
        <v/>
      </c>
      <c r="F300" s="136">
        <f t="shared" si="22"/>
        <v>0</v>
      </c>
      <c r="G300" s="18"/>
      <c r="H300" s="52"/>
      <c r="L300" s="60">
        <f t="shared" si="25"/>
        <v>0</v>
      </c>
      <c r="N300" s="60"/>
    </row>
    <row r="301" spans="1:14" s="17" customFormat="1" ht="14.25" hidden="1">
      <c r="A301" s="153" t="s">
        <v>440</v>
      </c>
      <c r="B301" s="154">
        <f>SUM(B302:B310)</f>
        <v>0</v>
      </c>
      <c r="C301" s="154">
        <f>SUM(C302:C310)</f>
        <v>0</v>
      </c>
      <c r="D301" s="150">
        <f t="shared" si="23"/>
        <v>0</v>
      </c>
      <c r="E301" s="151" t="str">
        <f t="shared" si="24"/>
        <v/>
      </c>
      <c r="F301" s="136">
        <f t="shared" si="22"/>
        <v>0</v>
      </c>
      <c r="G301" s="18"/>
      <c r="H301" s="52"/>
      <c r="L301" s="60">
        <f t="shared" si="25"/>
        <v>0</v>
      </c>
      <c r="N301" s="60"/>
    </row>
    <row r="302" spans="1:14" s="17" customFormat="1" ht="14.25" hidden="1">
      <c r="A302" s="155" t="s">
        <v>441</v>
      </c>
      <c r="B302" s="154">
        <v>0</v>
      </c>
      <c r="C302" s="154">
        <v>0</v>
      </c>
      <c r="D302" s="150">
        <f t="shared" si="23"/>
        <v>0</v>
      </c>
      <c r="E302" s="151" t="str">
        <f t="shared" si="24"/>
        <v/>
      </c>
      <c r="F302" s="136">
        <f t="shared" si="22"/>
        <v>0</v>
      </c>
      <c r="G302" s="18"/>
      <c r="H302" s="52"/>
      <c r="L302" s="60">
        <f t="shared" si="25"/>
        <v>0</v>
      </c>
      <c r="M302" s="60">
        <f t="shared" ref="M302:M309" si="28">C302-B302</f>
        <v>0</v>
      </c>
      <c r="N302" s="136" t="e">
        <f t="shared" ref="N302:N309" si="29">M302/B302*100</f>
        <v>#DIV/0!</v>
      </c>
    </row>
    <row r="303" spans="1:14" s="17" customFormat="1" ht="14.25" hidden="1">
      <c r="A303" s="155" t="s">
        <v>442</v>
      </c>
      <c r="B303" s="154">
        <v>0</v>
      </c>
      <c r="C303" s="154">
        <v>0</v>
      </c>
      <c r="D303" s="150">
        <f t="shared" si="23"/>
        <v>0</v>
      </c>
      <c r="E303" s="151" t="str">
        <f t="shared" si="24"/>
        <v/>
      </c>
      <c r="F303" s="136">
        <f t="shared" si="22"/>
        <v>0</v>
      </c>
      <c r="G303" s="18"/>
      <c r="H303" s="52"/>
      <c r="L303" s="60">
        <f t="shared" si="25"/>
        <v>0</v>
      </c>
      <c r="M303" s="60">
        <f t="shared" si="28"/>
        <v>0</v>
      </c>
      <c r="N303" s="136" t="e">
        <f t="shared" si="29"/>
        <v>#DIV/0!</v>
      </c>
    </row>
    <row r="304" spans="1:14" s="17" customFormat="1" ht="14.25" hidden="1">
      <c r="A304" s="155" t="s">
        <v>443</v>
      </c>
      <c r="B304" s="154">
        <v>0</v>
      </c>
      <c r="C304" s="154">
        <v>0</v>
      </c>
      <c r="D304" s="150">
        <f t="shared" si="23"/>
        <v>0</v>
      </c>
      <c r="E304" s="151" t="str">
        <f t="shared" si="24"/>
        <v/>
      </c>
      <c r="F304" s="136">
        <f t="shared" si="22"/>
        <v>0</v>
      </c>
      <c r="G304" s="18"/>
      <c r="H304" s="52"/>
      <c r="L304" s="60">
        <f t="shared" si="25"/>
        <v>0</v>
      </c>
      <c r="M304" s="60">
        <f t="shared" si="28"/>
        <v>0</v>
      </c>
      <c r="N304" s="136" t="e">
        <f t="shared" si="29"/>
        <v>#DIV/0!</v>
      </c>
    </row>
    <row r="305" spans="1:14" s="17" customFormat="1" ht="14.25" hidden="1">
      <c r="A305" s="155" t="s">
        <v>444</v>
      </c>
      <c r="B305" s="154">
        <v>0</v>
      </c>
      <c r="C305" s="154">
        <v>0</v>
      </c>
      <c r="D305" s="150">
        <f t="shared" si="23"/>
        <v>0</v>
      </c>
      <c r="E305" s="151" t="str">
        <f t="shared" si="24"/>
        <v/>
      </c>
      <c r="F305" s="136">
        <f t="shared" si="22"/>
        <v>0</v>
      </c>
      <c r="G305" s="18"/>
      <c r="H305" s="52"/>
      <c r="L305" s="60">
        <f t="shared" si="25"/>
        <v>0</v>
      </c>
      <c r="M305" s="60">
        <f t="shared" si="28"/>
        <v>0</v>
      </c>
      <c r="N305" s="136" t="e">
        <f t="shared" si="29"/>
        <v>#DIV/0!</v>
      </c>
    </row>
    <row r="306" spans="1:14" s="17" customFormat="1" ht="14.25" hidden="1">
      <c r="A306" s="155" t="s">
        <v>445</v>
      </c>
      <c r="B306" s="154">
        <v>0</v>
      </c>
      <c r="C306" s="154">
        <v>0</v>
      </c>
      <c r="D306" s="150">
        <f t="shared" si="23"/>
        <v>0</v>
      </c>
      <c r="E306" s="151" t="str">
        <f t="shared" si="24"/>
        <v/>
      </c>
      <c r="F306" s="136">
        <f t="shared" si="22"/>
        <v>0</v>
      </c>
      <c r="G306" s="18"/>
      <c r="H306" s="52"/>
      <c r="L306" s="60">
        <f t="shared" si="25"/>
        <v>0</v>
      </c>
      <c r="M306" s="60">
        <f t="shared" si="28"/>
        <v>0</v>
      </c>
      <c r="N306" s="136" t="e">
        <f t="shared" si="29"/>
        <v>#DIV/0!</v>
      </c>
    </row>
    <row r="307" spans="1:14" s="17" customFormat="1" ht="14.25" hidden="1">
      <c r="A307" s="155" t="s">
        <v>446</v>
      </c>
      <c r="B307" s="154">
        <v>0</v>
      </c>
      <c r="C307" s="154">
        <v>0</v>
      </c>
      <c r="D307" s="150">
        <f t="shared" si="23"/>
        <v>0</v>
      </c>
      <c r="E307" s="151" t="str">
        <f t="shared" si="24"/>
        <v/>
      </c>
      <c r="F307" s="136">
        <f t="shared" si="22"/>
        <v>0</v>
      </c>
      <c r="G307" s="18"/>
      <c r="H307" s="52"/>
      <c r="L307" s="60">
        <f t="shared" si="25"/>
        <v>0</v>
      </c>
      <c r="M307" s="60">
        <f t="shared" si="28"/>
        <v>0</v>
      </c>
      <c r="N307" s="136" t="e">
        <f t="shared" si="29"/>
        <v>#DIV/0!</v>
      </c>
    </row>
    <row r="308" spans="1:14" s="17" customFormat="1" ht="14.25" hidden="1">
      <c r="A308" s="155" t="s">
        <v>447</v>
      </c>
      <c r="B308" s="154">
        <v>0</v>
      </c>
      <c r="C308" s="154">
        <v>0</v>
      </c>
      <c r="D308" s="150">
        <f t="shared" si="23"/>
        <v>0</v>
      </c>
      <c r="E308" s="151" t="str">
        <f t="shared" si="24"/>
        <v/>
      </c>
      <c r="F308" s="136">
        <f t="shared" si="22"/>
        <v>0</v>
      </c>
      <c r="G308" s="18"/>
      <c r="H308" s="52"/>
      <c r="L308" s="60">
        <f>SUM(B308,C308)</f>
        <v>0</v>
      </c>
      <c r="M308" s="60">
        <f>C308-B308</f>
        <v>0</v>
      </c>
      <c r="N308" s="136" t="e">
        <f>M308/B308*100</f>
        <v>#DIV/0!</v>
      </c>
    </row>
    <row r="309" spans="1:14" s="17" customFormat="1" ht="14.25" hidden="1">
      <c r="A309" s="155" t="s">
        <v>448</v>
      </c>
      <c r="B309" s="154">
        <v>0</v>
      </c>
      <c r="C309" s="154">
        <v>0</v>
      </c>
      <c r="D309" s="150">
        <f t="shared" si="23"/>
        <v>0</v>
      </c>
      <c r="E309" s="151" t="str">
        <f t="shared" si="24"/>
        <v/>
      </c>
      <c r="F309" s="136">
        <f t="shared" si="22"/>
        <v>0</v>
      </c>
      <c r="G309" s="18"/>
      <c r="H309" s="52"/>
      <c r="L309" s="60">
        <f t="shared" si="25"/>
        <v>0</v>
      </c>
      <c r="M309" s="60">
        <f t="shared" si="28"/>
        <v>0</v>
      </c>
      <c r="N309" s="136" t="e">
        <f t="shared" si="29"/>
        <v>#DIV/0!</v>
      </c>
    </row>
    <row r="310" spans="1:14" s="17" customFormat="1" ht="14.25" hidden="1">
      <c r="A310" s="155" t="s">
        <v>449</v>
      </c>
      <c r="B310" s="154">
        <v>0</v>
      </c>
      <c r="C310" s="154">
        <v>0</v>
      </c>
      <c r="D310" s="150">
        <f t="shared" si="23"/>
        <v>0</v>
      </c>
      <c r="E310" s="151" t="str">
        <f t="shared" si="24"/>
        <v/>
      </c>
      <c r="F310" s="136">
        <f t="shared" si="22"/>
        <v>0</v>
      </c>
      <c r="G310" s="18"/>
      <c r="H310" s="52"/>
      <c r="L310" s="60">
        <f t="shared" si="25"/>
        <v>0</v>
      </c>
      <c r="N310" s="60"/>
    </row>
    <row r="311" spans="1:14" s="17" customFormat="1" ht="14.25" hidden="1">
      <c r="A311" s="153" t="s">
        <v>450</v>
      </c>
      <c r="B311" s="154">
        <f>B312</f>
        <v>0</v>
      </c>
      <c r="C311" s="154">
        <f>C312</f>
        <v>0</v>
      </c>
      <c r="D311" s="150">
        <f t="shared" si="23"/>
        <v>0</v>
      </c>
      <c r="E311" s="151" t="str">
        <f t="shared" si="24"/>
        <v/>
      </c>
      <c r="F311" s="136">
        <f t="shared" si="22"/>
        <v>0</v>
      </c>
      <c r="G311" s="18"/>
      <c r="H311" s="52"/>
      <c r="L311" s="60">
        <f t="shared" si="25"/>
        <v>0</v>
      </c>
      <c r="M311" s="60">
        <f>C311-B311</f>
        <v>0</v>
      </c>
      <c r="N311" s="136" t="e">
        <f>M311/B311*100</f>
        <v>#DIV/0!</v>
      </c>
    </row>
    <row r="312" spans="1:14" s="17" customFormat="1" ht="14.25" hidden="1">
      <c r="A312" s="155" t="s">
        <v>451</v>
      </c>
      <c r="B312" s="154">
        <v>0</v>
      </c>
      <c r="C312" s="154">
        <v>0</v>
      </c>
      <c r="D312" s="150">
        <f t="shared" si="23"/>
        <v>0</v>
      </c>
      <c r="E312" s="151" t="str">
        <f t="shared" si="24"/>
        <v/>
      </c>
      <c r="F312" s="136">
        <f t="shared" si="22"/>
        <v>0</v>
      </c>
      <c r="G312" s="18"/>
      <c r="H312" s="52"/>
      <c r="L312" s="60">
        <f t="shared" si="25"/>
        <v>0</v>
      </c>
      <c r="N312" s="60"/>
    </row>
    <row r="313" spans="1:14" s="17" customFormat="1" ht="14.25">
      <c r="A313" s="153" t="s">
        <v>452</v>
      </c>
      <c r="B313" s="154">
        <f>B314+B324+B346+B353+B365+B374+B388+B397+B406+B414+B422+B431</f>
        <v>3240</v>
      </c>
      <c r="C313" s="154">
        <f>C314+C324+C346+C353+C365+C374+C388+C397+C406+C414+C422+C431</f>
        <v>2457</v>
      </c>
      <c r="D313" s="150">
        <f t="shared" si="23"/>
        <v>-783</v>
      </c>
      <c r="E313" s="151">
        <f t="shared" si="24"/>
        <v>-24.166666666666668</v>
      </c>
      <c r="F313" s="136">
        <f t="shared" si="22"/>
        <v>5697</v>
      </c>
      <c r="G313" s="18"/>
      <c r="H313" s="52"/>
      <c r="L313" s="60">
        <f t="shared" si="25"/>
        <v>5697</v>
      </c>
      <c r="M313" s="60">
        <f>C313-B313</f>
        <v>-783</v>
      </c>
      <c r="N313" s="136">
        <f>M313/B313*100</f>
        <v>-24.166666666666668</v>
      </c>
    </row>
    <row r="314" spans="1:14" s="17" customFormat="1" ht="14.25" hidden="1">
      <c r="A314" s="153" t="s">
        <v>1412</v>
      </c>
      <c r="B314" s="154">
        <f>SUM(B315:B323)</f>
        <v>0</v>
      </c>
      <c r="C314" s="154">
        <f>SUM(C315:C323)</f>
        <v>0</v>
      </c>
      <c r="D314" s="150">
        <f t="shared" si="23"/>
        <v>0</v>
      </c>
      <c r="E314" s="151" t="str">
        <f t="shared" si="24"/>
        <v/>
      </c>
      <c r="F314" s="136">
        <f t="shared" si="22"/>
        <v>0</v>
      </c>
      <c r="G314" s="18"/>
      <c r="H314" s="52"/>
      <c r="K314" s="17">
        <v>2</v>
      </c>
      <c r="L314" s="60">
        <f t="shared" si="25"/>
        <v>0</v>
      </c>
      <c r="M314" s="60">
        <f>C314-B314</f>
        <v>0</v>
      </c>
      <c r="N314" s="136" t="e">
        <f>M314/B314*100</f>
        <v>#DIV/0!</v>
      </c>
    </row>
    <row r="315" spans="1:14" s="17" customFormat="1" ht="14.25" hidden="1">
      <c r="A315" s="155" t="s">
        <v>1413</v>
      </c>
      <c r="B315" s="154">
        <v>0</v>
      </c>
      <c r="C315" s="154">
        <v>0</v>
      </c>
      <c r="D315" s="150">
        <f t="shared" si="23"/>
        <v>0</v>
      </c>
      <c r="E315" s="151" t="str">
        <f t="shared" si="24"/>
        <v/>
      </c>
      <c r="F315" s="136">
        <f t="shared" si="22"/>
        <v>0</v>
      </c>
      <c r="G315" s="18"/>
      <c r="H315" s="52"/>
      <c r="L315" s="60">
        <f t="shared" si="25"/>
        <v>0</v>
      </c>
      <c r="N315" s="60"/>
    </row>
    <row r="316" spans="1:14" s="17" customFormat="1" ht="14.25" hidden="1">
      <c r="A316" s="155" t="s">
        <v>453</v>
      </c>
      <c r="B316" s="154">
        <v>0</v>
      </c>
      <c r="C316" s="154">
        <v>0</v>
      </c>
      <c r="D316" s="150">
        <f t="shared" si="23"/>
        <v>0</v>
      </c>
      <c r="E316" s="151" t="str">
        <f t="shared" si="24"/>
        <v/>
      </c>
      <c r="F316" s="136">
        <f t="shared" si="22"/>
        <v>0</v>
      </c>
      <c r="G316" s="18"/>
      <c r="H316" s="52"/>
      <c r="L316" s="60">
        <f t="shared" si="25"/>
        <v>0</v>
      </c>
      <c r="M316" s="60">
        <f>C316-B316</f>
        <v>0</v>
      </c>
      <c r="N316" s="136" t="e">
        <f>M316/B316*100</f>
        <v>#DIV/0!</v>
      </c>
    </row>
    <row r="317" spans="1:14" s="17" customFormat="1" ht="14.25" hidden="1">
      <c r="A317" s="155" t="s">
        <v>454</v>
      </c>
      <c r="B317" s="154"/>
      <c r="C317" s="154"/>
      <c r="D317" s="150">
        <f t="shared" si="23"/>
        <v>0</v>
      </c>
      <c r="E317" s="151" t="str">
        <f t="shared" si="24"/>
        <v/>
      </c>
      <c r="F317" s="136">
        <f t="shared" si="22"/>
        <v>0</v>
      </c>
      <c r="G317" s="18"/>
      <c r="H317" s="52"/>
      <c r="L317" s="60">
        <f t="shared" si="25"/>
        <v>0</v>
      </c>
      <c r="N317" s="60"/>
    </row>
    <row r="318" spans="1:14" s="17" customFormat="1" ht="14.25" hidden="1">
      <c r="A318" s="155" t="s">
        <v>455</v>
      </c>
      <c r="B318" s="154">
        <v>0</v>
      </c>
      <c r="C318" s="154">
        <v>0</v>
      </c>
      <c r="D318" s="150">
        <f t="shared" si="23"/>
        <v>0</v>
      </c>
      <c r="E318" s="151" t="str">
        <f t="shared" si="24"/>
        <v/>
      </c>
      <c r="F318" s="136">
        <f t="shared" si="22"/>
        <v>0</v>
      </c>
      <c r="G318" s="18"/>
      <c r="H318" s="52"/>
      <c r="L318" s="60">
        <f t="shared" si="25"/>
        <v>0</v>
      </c>
      <c r="N318" s="60"/>
    </row>
    <row r="319" spans="1:14" s="17" customFormat="1" ht="14.25" hidden="1">
      <c r="A319" s="155" t="s">
        <v>456</v>
      </c>
      <c r="B319" s="154">
        <v>0</v>
      </c>
      <c r="C319" s="154">
        <v>0</v>
      </c>
      <c r="D319" s="150">
        <f t="shared" si="23"/>
        <v>0</v>
      </c>
      <c r="E319" s="151" t="str">
        <f t="shared" si="24"/>
        <v/>
      </c>
      <c r="F319" s="136">
        <f t="shared" si="22"/>
        <v>0</v>
      </c>
      <c r="G319" s="18"/>
      <c r="H319" s="52"/>
      <c r="L319" s="60">
        <f t="shared" si="25"/>
        <v>0</v>
      </c>
      <c r="N319" s="60"/>
    </row>
    <row r="320" spans="1:14" s="17" customFormat="1" ht="14.25" hidden="1">
      <c r="A320" s="155" t="s">
        <v>457</v>
      </c>
      <c r="B320" s="154">
        <v>0</v>
      </c>
      <c r="C320" s="154">
        <v>0</v>
      </c>
      <c r="D320" s="150">
        <f t="shared" si="23"/>
        <v>0</v>
      </c>
      <c r="E320" s="151" t="str">
        <f t="shared" si="24"/>
        <v/>
      </c>
      <c r="F320" s="136">
        <f t="shared" si="22"/>
        <v>0</v>
      </c>
      <c r="G320" s="18"/>
      <c r="H320" s="52"/>
      <c r="L320" s="60">
        <f t="shared" si="25"/>
        <v>0</v>
      </c>
      <c r="N320" s="60"/>
    </row>
    <row r="321" spans="1:14" s="17" customFormat="1" ht="14.25" hidden="1">
      <c r="A321" s="155" t="s">
        <v>458</v>
      </c>
      <c r="B321" s="154">
        <v>0</v>
      </c>
      <c r="C321" s="154">
        <v>0</v>
      </c>
      <c r="D321" s="150">
        <f t="shared" si="23"/>
        <v>0</v>
      </c>
      <c r="E321" s="151" t="str">
        <f t="shared" si="24"/>
        <v/>
      </c>
      <c r="F321" s="136">
        <f t="shared" si="22"/>
        <v>0</v>
      </c>
      <c r="G321" s="18"/>
      <c r="H321" s="52"/>
      <c r="K321" s="17">
        <v>2</v>
      </c>
      <c r="L321" s="60">
        <f t="shared" si="25"/>
        <v>0</v>
      </c>
      <c r="M321" s="60">
        <f>C321-B321</f>
        <v>0</v>
      </c>
      <c r="N321" s="136" t="e">
        <f>M321/B321*100</f>
        <v>#DIV/0!</v>
      </c>
    </row>
    <row r="322" spans="1:14" s="17" customFormat="1" ht="14.25" hidden="1">
      <c r="A322" s="155" t="s">
        <v>459</v>
      </c>
      <c r="B322" s="154">
        <v>0</v>
      </c>
      <c r="C322" s="154">
        <v>0</v>
      </c>
      <c r="D322" s="150">
        <f t="shared" si="23"/>
        <v>0</v>
      </c>
      <c r="E322" s="151" t="str">
        <f t="shared" si="24"/>
        <v/>
      </c>
      <c r="F322" s="136">
        <f t="shared" ref="F322:F385" si="30">B322+C322</f>
        <v>0</v>
      </c>
      <c r="G322" s="18"/>
      <c r="H322" s="52"/>
      <c r="L322" s="60">
        <f t="shared" si="25"/>
        <v>0</v>
      </c>
      <c r="M322" s="60">
        <f>C322-B322</f>
        <v>0</v>
      </c>
      <c r="N322" s="136" t="e">
        <f>M322/B322*100</f>
        <v>#DIV/0!</v>
      </c>
    </row>
    <row r="323" spans="1:14" s="17" customFormat="1" ht="14.25" hidden="1">
      <c r="A323" s="155" t="s">
        <v>460</v>
      </c>
      <c r="B323" s="154">
        <v>0</v>
      </c>
      <c r="C323" s="154">
        <v>0</v>
      </c>
      <c r="D323" s="150">
        <f t="shared" si="23"/>
        <v>0</v>
      </c>
      <c r="E323" s="151" t="str">
        <f t="shared" si="24"/>
        <v/>
      </c>
      <c r="F323" s="136">
        <f t="shared" si="30"/>
        <v>0</v>
      </c>
      <c r="G323" s="18"/>
      <c r="H323" s="52"/>
      <c r="L323" s="60">
        <f t="shared" si="25"/>
        <v>0</v>
      </c>
      <c r="M323" s="60">
        <f>C323-B323</f>
        <v>0</v>
      </c>
      <c r="N323" s="136" t="e">
        <f>M323/B323*100</f>
        <v>#DIV/0!</v>
      </c>
    </row>
    <row r="324" spans="1:14" s="17" customFormat="1" ht="14.25">
      <c r="A324" s="153" t="s">
        <v>461</v>
      </c>
      <c r="B324" s="154">
        <f>SUM(B325:B345)</f>
        <v>2971</v>
      </c>
      <c r="C324" s="154">
        <f>SUM(C325:C345)</f>
        <v>2274</v>
      </c>
      <c r="D324" s="150">
        <f t="shared" si="23"/>
        <v>-697</v>
      </c>
      <c r="E324" s="151">
        <f t="shared" si="24"/>
        <v>-23.460114439582632</v>
      </c>
      <c r="F324" s="136">
        <f t="shared" si="30"/>
        <v>5245</v>
      </c>
      <c r="G324" s="18"/>
      <c r="H324" s="52"/>
      <c r="L324" s="60">
        <f t="shared" si="25"/>
        <v>5245</v>
      </c>
      <c r="N324" s="60"/>
    </row>
    <row r="325" spans="1:14" s="17" customFormat="1" ht="14.25">
      <c r="A325" s="155" t="s">
        <v>271</v>
      </c>
      <c r="B325" s="154">
        <v>1750</v>
      </c>
      <c r="C325" s="154">
        <v>1498</v>
      </c>
      <c r="D325" s="150">
        <f t="shared" ref="D325:D388" si="31">C325-B325</f>
        <v>-252</v>
      </c>
      <c r="E325" s="151">
        <f t="shared" ref="E325:E388" si="32">IF(B325=0,"",D325/B325*100)</f>
        <v>-14.399999999999999</v>
      </c>
      <c r="F325" s="136">
        <f t="shared" si="30"/>
        <v>3248</v>
      </c>
      <c r="G325" s="18"/>
      <c r="H325" s="52"/>
      <c r="L325" s="60">
        <f t="shared" si="25"/>
        <v>3248</v>
      </c>
      <c r="N325" s="60"/>
    </row>
    <row r="326" spans="1:14" s="17" customFormat="1" ht="14.25">
      <c r="A326" s="155" t="s">
        <v>272</v>
      </c>
      <c r="B326" s="154">
        <v>871</v>
      </c>
      <c r="C326" s="154">
        <v>776</v>
      </c>
      <c r="D326" s="150">
        <f t="shared" si="31"/>
        <v>-95</v>
      </c>
      <c r="E326" s="151">
        <f t="shared" si="32"/>
        <v>-10.907003444316878</v>
      </c>
      <c r="F326" s="136">
        <f t="shared" si="30"/>
        <v>1647</v>
      </c>
      <c r="G326" s="18"/>
      <c r="H326" s="52"/>
      <c r="L326" s="60">
        <f t="shared" si="25"/>
        <v>1647</v>
      </c>
      <c r="N326" s="60"/>
    </row>
    <row r="327" spans="1:14" s="17" customFormat="1" ht="14.25" hidden="1">
      <c r="A327" s="155" t="s">
        <v>273</v>
      </c>
      <c r="B327" s="154"/>
      <c r="C327" s="154"/>
      <c r="D327" s="150">
        <f t="shared" si="31"/>
        <v>0</v>
      </c>
      <c r="E327" s="151" t="str">
        <f t="shared" si="32"/>
        <v/>
      </c>
      <c r="F327" s="136">
        <f t="shared" si="30"/>
        <v>0</v>
      </c>
      <c r="G327" s="18"/>
      <c r="H327" s="52"/>
      <c r="L327" s="60">
        <f t="shared" si="25"/>
        <v>0</v>
      </c>
      <c r="N327" s="60"/>
    </row>
    <row r="328" spans="1:14" s="17" customFormat="1" ht="14.25" hidden="1">
      <c r="A328" s="155" t="s">
        <v>462</v>
      </c>
      <c r="B328" s="154"/>
      <c r="C328" s="154"/>
      <c r="D328" s="150">
        <f t="shared" si="31"/>
        <v>0</v>
      </c>
      <c r="E328" s="151" t="str">
        <f t="shared" si="32"/>
        <v/>
      </c>
      <c r="F328" s="136">
        <f t="shared" si="30"/>
        <v>0</v>
      </c>
      <c r="G328" s="18"/>
      <c r="H328" s="52"/>
      <c r="L328" s="60">
        <f t="shared" si="25"/>
        <v>0</v>
      </c>
      <c r="N328" s="60"/>
    </row>
    <row r="329" spans="1:14" s="17" customFormat="1" ht="14.25" hidden="1">
      <c r="A329" s="155" t="s">
        <v>463</v>
      </c>
      <c r="B329" s="154"/>
      <c r="C329" s="154"/>
      <c r="D329" s="150">
        <f t="shared" si="31"/>
        <v>0</v>
      </c>
      <c r="E329" s="151" t="str">
        <f t="shared" si="32"/>
        <v/>
      </c>
      <c r="F329" s="136">
        <f t="shared" si="30"/>
        <v>0</v>
      </c>
      <c r="G329" s="18"/>
      <c r="H329" s="52"/>
      <c r="L329" s="60">
        <f t="shared" si="25"/>
        <v>0</v>
      </c>
      <c r="N329" s="60"/>
    </row>
    <row r="330" spans="1:14" s="17" customFormat="1" ht="14.25">
      <c r="A330" s="155" t="s">
        <v>464</v>
      </c>
      <c r="B330" s="154">
        <v>230</v>
      </c>
      <c r="C330" s="154"/>
      <c r="D330" s="150">
        <f t="shared" si="31"/>
        <v>-230</v>
      </c>
      <c r="E330" s="151">
        <f t="shared" si="32"/>
        <v>-100</v>
      </c>
      <c r="F330" s="136">
        <f t="shared" si="30"/>
        <v>230</v>
      </c>
      <c r="G330" s="18"/>
      <c r="H330" s="52"/>
      <c r="L330" s="60">
        <f t="shared" si="25"/>
        <v>230</v>
      </c>
      <c r="N330" s="60"/>
    </row>
    <row r="331" spans="1:14" s="17" customFormat="1" ht="14.25" hidden="1">
      <c r="A331" s="155" t="s">
        <v>465</v>
      </c>
      <c r="B331" s="154"/>
      <c r="C331" s="154"/>
      <c r="D331" s="150">
        <f t="shared" si="31"/>
        <v>0</v>
      </c>
      <c r="E331" s="151" t="str">
        <f t="shared" si="32"/>
        <v/>
      </c>
      <c r="F331" s="136">
        <f t="shared" si="30"/>
        <v>0</v>
      </c>
      <c r="G331" s="18"/>
      <c r="H331" s="52"/>
      <c r="L331" s="60">
        <f t="shared" si="25"/>
        <v>0</v>
      </c>
      <c r="N331" s="60"/>
    </row>
    <row r="332" spans="1:14" s="17" customFormat="1" ht="14.25" hidden="1">
      <c r="A332" s="155" t="s">
        <v>466</v>
      </c>
      <c r="B332" s="154"/>
      <c r="C332" s="154"/>
      <c r="D332" s="150">
        <f t="shared" si="31"/>
        <v>0</v>
      </c>
      <c r="E332" s="151" t="str">
        <f t="shared" si="32"/>
        <v/>
      </c>
      <c r="F332" s="136">
        <f t="shared" si="30"/>
        <v>0</v>
      </c>
      <c r="G332" s="18"/>
      <c r="H332" s="52"/>
      <c r="L332" s="60">
        <f t="shared" si="25"/>
        <v>0</v>
      </c>
      <c r="N332" s="60"/>
    </row>
    <row r="333" spans="1:14" s="17" customFormat="1" ht="14.25" hidden="1">
      <c r="A333" s="155" t="s">
        <v>467</v>
      </c>
      <c r="B333" s="154"/>
      <c r="C333" s="154"/>
      <c r="D333" s="150">
        <f t="shared" si="31"/>
        <v>0</v>
      </c>
      <c r="E333" s="151" t="str">
        <f t="shared" si="32"/>
        <v/>
      </c>
      <c r="F333" s="136">
        <f t="shared" si="30"/>
        <v>0</v>
      </c>
      <c r="G333" s="18"/>
      <c r="H333" s="52"/>
      <c r="K333" s="17">
        <v>2</v>
      </c>
      <c r="L333" s="60">
        <f t="shared" ref="L333:L396" si="33">SUM(B333,C333)</f>
        <v>0</v>
      </c>
      <c r="M333" s="60">
        <f>C333-B333</f>
        <v>0</v>
      </c>
      <c r="N333" s="136" t="e">
        <f>M333/B333*100</f>
        <v>#DIV/0!</v>
      </c>
    </row>
    <row r="334" spans="1:14" s="17" customFormat="1" ht="14.25" hidden="1">
      <c r="A334" s="155" t="s">
        <v>468</v>
      </c>
      <c r="B334" s="154"/>
      <c r="C334" s="154"/>
      <c r="D334" s="150">
        <f t="shared" si="31"/>
        <v>0</v>
      </c>
      <c r="E334" s="151" t="str">
        <f t="shared" si="32"/>
        <v/>
      </c>
      <c r="F334" s="136">
        <f t="shared" si="30"/>
        <v>0</v>
      </c>
      <c r="G334" s="18"/>
      <c r="H334" s="52"/>
      <c r="L334" s="60">
        <f t="shared" si="33"/>
        <v>0</v>
      </c>
      <c r="M334" s="60">
        <f>C334-B334</f>
        <v>0</v>
      </c>
      <c r="N334" s="136" t="e">
        <f>M334/B334*100</f>
        <v>#DIV/0!</v>
      </c>
    </row>
    <row r="335" spans="1:14" s="17" customFormat="1" ht="14.25" hidden="1">
      <c r="A335" s="155" t="s">
        <v>469</v>
      </c>
      <c r="B335" s="154"/>
      <c r="C335" s="154"/>
      <c r="D335" s="150">
        <f t="shared" si="31"/>
        <v>0</v>
      </c>
      <c r="E335" s="151" t="str">
        <f t="shared" si="32"/>
        <v/>
      </c>
      <c r="F335" s="136">
        <f t="shared" si="30"/>
        <v>0</v>
      </c>
      <c r="G335" s="18"/>
      <c r="H335" s="52"/>
      <c r="L335" s="60">
        <f t="shared" si="33"/>
        <v>0</v>
      </c>
      <c r="M335" s="60">
        <f>C335-B335</f>
        <v>0</v>
      </c>
      <c r="N335" s="136" t="e">
        <f>M335/B335*100</f>
        <v>#DIV/0!</v>
      </c>
    </row>
    <row r="336" spans="1:14" s="17" customFormat="1" ht="14.25" hidden="1">
      <c r="A336" s="155" t="s">
        <v>470</v>
      </c>
      <c r="B336" s="154"/>
      <c r="C336" s="154"/>
      <c r="D336" s="150">
        <f t="shared" si="31"/>
        <v>0</v>
      </c>
      <c r="E336" s="151" t="str">
        <f t="shared" si="32"/>
        <v/>
      </c>
      <c r="F336" s="136">
        <f t="shared" si="30"/>
        <v>0</v>
      </c>
      <c r="G336" s="18"/>
      <c r="H336" s="52"/>
      <c r="L336" s="60">
        <f t="shared" si="33"/>
        <v>0</v>
      </c>
      <c r="N336" s="60"/>
    </row>
    <row r="337" spans="1:14" s="17" customFormat="1" ht="14.25" hidden="1">
      <c r="A337" s="155" t="s">
        <v>471</v>
      </c>
      <c r="B337" s="154"/>
      <c r="C337" s="154"/>
      <c r="D337" s="150">
        <f t="shared" si="31"/>
        <v>0</v>
      </c>
      <c r="E337" s="151" t="str">
        <f t="shared" si="32"/>
        <v/>
      </c>
      <c r="F337" s="136">
        <f t="shared" si="30"/>
        <v>0</v>
      </c>
      <c r="G337" s="18"/>
      <c r="H337" s="52"/>
      <c r="L337" s="60">
        <f t="shared" si="33"/>
        <v>0</v>
      </c>
      <c r="N337" s="60"/>
    </row>
    <row r="338" spans="1:14" s="17" customFormat="1" ht="14.25" hidden="1">
      <c r="A338" s="155" t="s">
        <v>472</v>
      </c>
      <c r="B338" s="154">
        <v>0</v>
      </c>
      <c r="C338" s="154">
        <v>0</v>
      </c>
      <c r="D338" s="150">
        <f t="shared" si="31"/>
        <v>0</v>
      </c>
      <c r="E338" s="151" t="str">
        <f t="shared" si="32"/>
        <v/>
      </c>
      <c r="F338" s="136">
        <f t="shared" si="30"/>
        <v>0</v>
      </c>
      <c r="G338" s="18"/>
      <c r="H338" s="52"/>
      <c r="L338" s="60">
        <f t="shared" si="33"/>
        <v>0</v>
      </c>
      <c r="N338" s="60"/>
    </row>
    <row r="339" spans="1:14" s="17" customFormat="1" ht="14.25" hidden="1">
      <c r="A339" s="155" t="s">
        <v>473</v>
      </c>
      <c r="B339" s="154">
        <v>0</v>
      </c>
      <c r="C339" s="154">
        <v>0</v>
      </c>
      <c r="D339" s="150">
        <f t="shared" si="31"/>
        <v>0</v>
      </c>
      <c r="E339" s="151" t="str">
        <f t="shared" si="32"/>
        <v/>
      </c>
      <c r="F339" s="136">
        <f t="shared" si="30"/>
        <v>0</v>
      </c>
      <c r="G339" s="18"/>
      <c r="H339" s="52"/>
      <c r="L339" s="60">
        <f t="shared" si="33"/>
        <v>0</v>
      </c>
      <c r="N339" s="60"/>
    </row>
    <row r="340" spans="1:14" s="17" customFormat="1" ht="14.25" hidden="1">
      <c r="A340" s="155" t="s">
        <v>474</v>
      </c>
      <c r="B340" s="154">
        <v>0</v>
      </c>
      <c r="C340" s="154">
        <v>0</v>
      </c>
      <c r="D340" s="150">
        <f t="shared" si="31"/>
        <v>0</v>
      </c>
      <c r="E340" s="151" t="str">
        <f t="shared" si="32"/>
        <v/>
      </c>
      <c r="F340" s="136">
        <f t="shared" si="30"/>
        <v>0</v>
      </c>
      <c r="G340" s="18"/>
      <c r="H340" s="52"/>
      <c r="L340" s="60">
        <f t="shared" si="33"/>
        <v>0</v>
      </c>
      <c r="N340" s="60"/>
    </row>
    <row r="341" spans="1:14" s="17" customFormat="1" ht="14.25" hidden="1">
      <c r="A341" s="155" t="s">
        <v>475</v>
      </c>
      <c r="B341" s="154">
        <v>0</v>
      </c>
      <c r="C341" s="154">
        <v>0</v>
      </c>
      <c r="D341" s="150">
        <f t="shared" si="31"/>
        <v>0</v>
      </c>
      <c r="E341" s="151" t="str">
        <f t="shared" si="32"/>
        <v/>
      </c>
      <c r="F341" s="136">
        <f t="shared" si="30"/>
        <v>0</v>
      </c>
      <c r="G341" s="18"/>
      <c r="H341" s="52"/>
      <c r="L341" s="60">
        <f t="shared" si="33"/>
        <v>0</v>
      </c>
      <c r="N341" s="60"/>
    </row>
    <row r="342" spans="1:14" s="17" customFormat="1" ht="14.25" hidden="1">
      <c r="A342" s="155" t="s">
        <v>476</v>
      </c>
      <c r="B342" s="154">
        <v>0</v>
      </c>
      <c r="C342" s="154">
        <v>0</v>
      </c>
      <c r="D342" s="150">
        <f t="shared" si="31"/>
        <v>0</v>
      </c>
      <c r="E342" s="151" t="str">
        <f t="shared" si="32"/>
        <v/>
      </c>
      <c r="F342" s="136">
        <f t="shared" si="30"/>
        <v>0</v>
      </c>
      <c r="G342" s="18"/>
      <c r="H342" s="52"/>
      <c r="K342" s="17">
        <v>2</v>
      </c>
      <c r="L342" s="60">
        <f t="shared" si="33"/>
        <v>0</v>
      </c>
      <c r="M342" s="60">
        <f>C342-B342</f>
        <v>0</v>
      </c>
      <c r="N342" s="136" t="e">
        <f>M342/B342*100</f>
        <v>#DIV/0!</v>
      </c>
    </row>
    <row r="343" spans="1:14" s="17" customFormat="1" ht="14.25" hidden="1">
      <c r="A343" s="155" t="s">
        <v>311</v>
      </c>
      <c r="B343" s="154">
        <v>0</v>
      </c>
      <c r="C343" s="154">
        <v>0</v>
      </c>
      <c r="D343" s="150">
        <f t="shared" si="31"/>
        <v>0</v>
      </c>
      <c r="E343" s="151" t="str">
        <f t="shared" si="32"/>
        <v/>
      </c>
      <c r="F343" s="136">
        <f t="shared" si="30"/>
        <v>0</v>
      </c>
      <c r="G343" s="18"/>
      <c r="H343" s="52"/>
      <c r="L343" s="60">
        <f t="shared" si="33"/>
        <v>0</v>
      </c>
      <c r="M343" s="60">
        <f>C343-B343</f>
        <v>0</v>
      </c>
      <c r="N343" s="136" t="e">
        <f>M343/B343*100</f>
        <v>#DIV/0!</v>
      </c>
    </row>
    <row r="344" spans="1:14" s="17" customFormat="1" ht="14.25" hidden="1">
      <c r="A344" s="155" t="s">
        <v>280</v>
      </c>
      <c r="B344" s="154">
        <v>0</v>
      </c>
      <c r="C344" s="154">
        <v>0</v>
      </c>
      <c r="D344" s="150">
        <f t="shared" si="31"/>
        <v>0</v>
      </c>
      <c r="E344" s="151" t="str">
        <f t="shared" si="32"/>
        <v/>
      </c>
      <c r="F344" s="136">
        <f t="shared" si="30"/>
        <v>0</v>
      </c>
      <c r="G344" s="18"/>
      <c r="H344" s="52"/>
      <c r="L344" s="60">
        <f t="shared" si="33"/>
        <v>0</v>
      </c>
      <c r="M344" s="60">
        <f>C344-B344</f>
        <v>0</v>
      </c>
      <c r="N344" s="136" t="e">
        <f>M344/B344*100</f>
        <v>#DIV/0!</v>
      </c>
    </row>
    <row r="345" spans="1:14" s="17" customFormat="1" ht="14.25">
      <c r="A345" s="155" t="s">
        <v>477</v>
      </c>
      <c r="B345" s="154">
        <v>120</v>
      </c>
      <c r="C345" s="154">
        <v>0</v>
      </c>
      <c r="D345" s="150">
        <f t="shared" si="31"/>
        <v>-120</v>
      </c>
      <c r="E345" s="151">
        <f t="shared" si="32"/>
        <v>-100</v>
      </c>
      <c r="F345" s="136">
        <f t="shared" si="30"/>
        <v>120</v>
      </c>
      <c r="G345" s="18"/>
      <c r="H345" s="52"/>
      <c r="L345" s="60">
        <f t="shared" si="33"/>
        <v>120</v>
      </c>
      <c r="N345" s="60"/>
    </row>
    <row r="346" spans="1:14" s="17" customFormat="1" ht="14.25" hidden="1">
      <c r="A346" s="153" t="s">
        <v>478</v>
      </c>
      <c r="B346" s="154">
        <f>SUM(B347:B352)</f>
        <v>0</v>
      </c>
      <c r="C346" s="154">
        <f>SUM(C347:C352)</f>
        <v>0</v>
      </c>
      <c r="D346" s="150">
        <f t="shared" si="31"/>
        <v>0</v>
      </c>
      <c r="E346" s="151" t="str">
        <f t="shared" si="32"/>
        <v/>
      </c>
      <c r="F346" s="136">
        <f t="shared" si="30"/>
        <v>0</v>
      </c>
      <c r="G346" s="18"/>
      <c r="H346" s="52"/>
      <c r="L346" s="60">
        <f t="shared" si="33"/>
        <v>0</v>
      </c>
      <c r="M346" s="60">
        <f>C346-B346</f>
        <v>0</v>
      </c>
      <c r="N346" s="136" t="e">
        <f>M346/B346*100</f>
        <v>#DIV/0!</v>
      </c>
    </row>
    <row r="347" spans="1:14" s="17" customFormat="1" ht="14.25" hidden="1">
      <c r="A347" s="155" t="s">
        <v>271</v>
      </c>
      <c r="B347" s="154">
        <v>0</v>
      </c>
      <c r="C347" s="154">
        <v>0</v>
      </c>
      <c r="D347" s="150">
        <f t="shared" si="31"/>
        <v>0</v>
      </c>
      <c r="E347" s="151" t="str">
        <f t="shared" si="32"/>
        <v/>
      </c>
      <c r="F347" s="136">
        <f t="shared" si="30"/>
        <v>0</v>
      </c>
      <c r="G347" s="18"/>
      <c r="H347" s="52"/>
      <c r="L347" s="60">
        <f t="shared" si="33"/>
        <v>0</v>
      </c>
      <c r="M347" s="60">
        <f>C347-B347</f>
        <v>0</v>
      </c>
      <c r="N347" s="136" t="e">
        <f>M347/B347*100</f>
        <v>#DIV/0!</v>
      </c>
    </row>
    <row r="348" spans="1:14" s="17" customFormat="1" ht="14.25" hidden="1">
      <c r="A348" s="155" t="s">
        <v>272</v>
      </c>
      <c r="B348" s="154">
        <v>0</v>
      </c>
      <c r="C348" s="154">
        <v>0</v>
      </c>
      <c r="D348" s="150">
        <f t="shared" si="31"/>
        <v>0</v>
      </c>
      <c r="E348" s="151" t="str">
        <f t="shared" si="32"/>
        <v/>
      </c>
      <c r="F348" s="136">
        <f t="shared" si="30"/>
        <v>0</v>
      </c>
      <c r="G348" s="18"/>
      <c r="H348" s="52"/>
      <c r="L348" s="60">
        <f t="shared" si="33"/>
        <v>0</v>
      </c>
      <c r="M348" s="60">
        <f>C348-B348</f>
        <v>0</v>
      </c>
      <c r="N348" s="136" t="e">
        <f>M348/B348*100</f>
        <v>#DIV/0!</v>
      </c>
    </row>
    <row r="349" spans="1:14" s="17" customFormat="1" ht="14.25" hidden="1">
      <c r="A349" s="155" t="s">
        <v>273</v>
      </c>
      <c r="B349" s="154">
        <v>0</v>
      </c>
      <c r="C349" s="154">
        <v>0</v>
      </c>
      <c r="D349" s="150">
        <f t="shared" si="31"/>
        <v>0</v>
      </c>
      <c r="E349" s="151" t="str">
        <f t="shared" si="32"/>
        <v/>
      </c>
      <c r="F349" s="136">
        <f t="shared" si="30"/>
        <v>0</v>
      </c>
      <c r="G349" s="18"/>
      <c r="H349" s="52"/>
      <c r="L349" s="60">
        <f t="shared" si="33"/>
        <v>0</v>
      </c>
      <c r="M349" s="60">
        <f>C349-B349</f>
        <v>0</v>
      </c>
      <c r="N349" s="136" t="e">
        <f>M349/B349*100</f>
        <v>#DIV/0!</v>
      </c>
    </row>
    <row r="350" spans="1:14" s="17" customFormat="1" ht="14.25" hidden="1">
      <c r="A350" s="155" t="s">
        <v>479</v>
      </c>
      <c r="B350" s="154">
        <v>0</v>
      </c>
      <c r="C350" s="154">
        <v>0</v>
      </c>
      <c r="D350" s="150">
        <f t="shared" si="31"/>
        <v>0</v>
      </c>
      <c r="E350" s="151" t="str">
        <f t="shared" si="32"/>
        <v/>
      </c>
      <c r="F350" s="136">
        <f t="shared" si="30"/>
        <v>0</v>
      </c>
      <c r="G350" s="18"/>
      <c r="H350" s="52"/>
      <c r="L350" s="60">
        <f t="shared" si="33"/>
        <v>0</v>
      </c>
      <c r="N350" s="60"/>
    </row>
    <row r="351" spans="1:14" s="17" customFormat="1" ht="14.25" hidden="1">
      <c r="A351" s="155" t="s">
        <v>280</v>
      </c>
      <c r="B351" s="154">
        <v>0</v>
      </c>
      <c r="C351" s="154">
        <v>0</v>
      </c>
      <c r="D351" s="150">
        <f t="shared" si="31"/>
        <v>0</v>
      </c>
      <c r="E351" s="151" t="str">
        <f t="shared" si="32"/>
        <v/>
      </c>
      <c r="F351" s="136">
        <f t="shared" si="30"/>
        <v>0</v>
      </c>
      <c r="G351" s="18"/>
      <c r="H351" s="52"/>
      <c r="L351" s="60">
        <f t="shared" si="33"/>
        <v>0</v>
      </c>
      <c r="N351" s="60"/>
    </row>
    <row r="352" spans="1:14" s="17" customFormat="1" ht="14.25" hidden="1">
      <c r="A352" s="155" t="s">
        <v>480</v>
      </c>
      <c r="B352" s="154">
        <v>0</v>
      </c>
      <c r="C352" s="154">
        <v>0</v>
      </c>
      <c r="D352" s="150">
        <f t="shared" si="31"/>
        <v>0</v>
      </c>
      <c r="E352" s="151" t="str">
        <f t="shared" si="32"/>
        <v/>
      </c>
      <c r="F352" s="136">
        <f t="shared" si="30"/>
        <v>0</v>
      </c>
      <c r="G352" s="18"/>
      <c r="H352" s="52"/>
      <c r="L352" s="60">
        <f t="shared" si="33"/>
        <v>0</v>
      </c>
      <c r="M352" s="60">
        <f>C352-B352</f>
        <v>0</v>
      </c>
      <c r="N352" s="136" t="e">
        <f>M352/B352*100</f>
        <v>#DIV/0!</v>
      </c>
    </row>
    <row r="353" spans="1:14" s="17" customFormat="1" ht="14.25">
      <c r="A353" s="153" t="s">
        <v>481</v>
      </c>
      <c r="B353" s="154">
        <f>SUM(B354:B364)</f>
        <v>48</v>
      </c>
      <c r="C353" s="154">
        <f>SUM(C354:C364)</f>
        <v>0</v>
      </c>
      <c r="D353" s="150">
        <f t="shared" si="31"/>
        <v>-48</v>
      </c>
      <c r="E353" s="151">
        <f t="shared" si="32"/>
        <v>-100</v>
      </c>
      <c r="F353" s="136">
        <f t="shared" si="30"/>
        <v>48</v>
      </c>
      <c r="G353" s="18"/>
      <c r="H353" s="52"/>
      <c r="L353" s="60">
        <f t="shared" si="33"/>
        <v>48</v>
      </c>
      <c r="M353" s="60">
        <f>C353-B353</f>
        <v>-48</v>
      </c>
      <c r="N353" s="136">
        <f>M353/B353*100</f>
        <v>-100</v>
      </c>
    </row>
    <row r="354" spans="1:14" s="17" customFormat="1" ht="14.25">
      <c r="A354" s="155" t="s">
        <v>271</v>
      </c>
      <c r="B354" s="154">
        <v>25</v>
      </c>
      <c r="C354" s="154"/>
      <c r="D354" s="150">
        <f t="shared" si="31"/>
        <v>-25</v>
      </c>
      <c r="E354" s="151">
        <f t="shared" si="32"/>
        <v>-100</v>
      </c>
      <c r="F354" s="136">
        <f t="shared" si="30"/>
        <v>25</v>
      </c>
      <c r="G354" s="18"/>
      <c r="H354" s="52"/>
      <c r="L354" s="60">
        <f t="shared" si="33"/>
        <v>25</v>
      </c>
      <c r="N354" s="60"/>
    </row>
    <row r="355" spans="1:14" s="17" customFormat="1" ht="14.25">
      <c r="A355" s="155" t="s">
        <v>272</v>
      </c>
      <c r="B355" s="154">
        <v>23</v>
      </c>
      <c r="C355" s="154">
        <v>0</v>
      </c>
      <c r="D355" s="150">
        <f t="shared" si="31"/>
        <v>-23</v>
      </c>
      <c r="E355" s="151">
        <f t="shared" si="32"/>
        <v>-100</v>
      </c>
      <c r="F355" s="136">
        <f t="shared" si="30"/>
        <v>23</v>
      </c>
      <c r="G355" s="18"/>
      <c r="H355" s="52"/>
      <c r="L355" s="60">
        <f t="shared" si="33"/>
        <v>23</v>
      </c>
      <c r="N355" s="60"/>
    </row>
    <row r="356" spans="1:14" s="17" customFormat="1" ht="14.25" hidden="1">
      <c r="A356" s="155" t="s">
        <v>273</v>
      </c>
      <c r="B356" s="154">
        <v>0</v>
      </c>
      <c r="C356" s="154">
        <v>0</v>
      </c>
      <c r="D356" s="150">
        <f t="shared" si="31"/>
        <v>0</v>
      </c>
      <c r="E356" s="151" t="str">
        <f t="shared" si="32"/>
        <v/>
      </c>
      <c r="F356" s="136">
        <f t="shared" si="30"/>
        <v>0</v>
      </c>
      <c r="G356" s="18"/>
      <c r="H356" s="52"/>
      <c r="K356" s="17">
        <v>2</v>
      </c>
      <c r="L356" s="60">
        <f t="shared" si="33"/>
        <v>0</v>
      </c>
      <c r="N356" s="60"/>
    </row>
    <row r="357" spans="1:14" s="17" customFormat="1" ht="14.25" hidden="1">
      <c r="A357" s="155" t="s">
        <v>482</v>
      </c>
      <c r="B357" s="154">
        <v>0</v>
      </c>
      <c r="C357" s="154">
        <v>0</v>
      </c>
      <c r="D357" s="150">
        <f t="shared" si="31"/>
        <v>0</v>
      </c>
      <c r="E357" s="151" t="str">
        <f t="shared" si="32"/>
        <v/>
      </c>
      <c r="F357" s="136">
        <f t="shared" si="30"/>
        <v>0</v>
      </c>
      <c r="G357" s="18"/>
      <c r="H357" s="52"/>
      <c r="L357" s="60">
        <f t="shared" si="33"/>
        <v>0</v>
      </c>
      <c r="N357" s="60"/>
    </row>
    <row r="358" spans="1:14" s="17" customFormat="1" ht="14.25" hidden="1">
      <c r="A358" s="155" t="s">
        <v>483</v>
      </c>
      <c r="B358" s="154">
        <v>0</v>
      </c>
      <c r="C358" s="154">
        <v>0</v>
      </c>
      <c r="D358" s="150">
        <f t="shared" si="31"/>
        <v>0</v>
      </c>
      <c r="E358" s="151" t="str">
        <f t="shared" si="32"/>
        <v/>
      </c>
      <c r="F358" s="136">
        <f t="shared" si="30"/>
        <v>0</v>
      </c>
      <c r="G358" s="18"/>
      <c r="H358" s="52"/>
      <c r="L358" s="60">
        <f t="shared" si="33"/>
        <v>0</v>
      </c>
      <c r="N358" s="60"/>
    </row>
    <row r="359" spans="1:14" s="17" customFormat="1" ht="14.25" hidden="1">
      <c r="A359" s="155" t="s">
        <v>484</v>
      </c>
      <c r="B359" s="154">
        <v>0</v>
      </c>
      <c r="C359" s="154">
        <v>0</v>
      </c>
      <c r="D359" s="150">
        <f t="shared" si="31"/>
        <v>0</v>
      </c>
      <c r="E359" s="151" t="str">
        <f t="shared" si="32"/>
        <v/>
      </c>
      <c r="F359" s="136">
        <f t="shared" si="30"/>
        <v>0</v>
      </c>
      <c r="G359" s="18"/>
      <c r="H359" s="52"/>
      <c r="L359" s="60">
        <f t="shared" si="33"/>
        <v>0</v>
      </c>
      <c r="N359" s="60"/>
    </row>
    <row r="360" spans="1:14" s="17" customFormat="1" ht="14.25" hidden="1">
      <c r="A360" s="155" t="s">
        <v>485</v>
      </c>
      <c r="B360" s="154">
        <v>0</v>
      </c>
      <c r="C360" s="154">
        <v>0</v>
      </c>
      <c r="D360" s="150">
        <f t="shared" si="31"/>
        <v>0</v>
      </c>
      <c r="E360" s="151" t="str">
        <f t="shared" si="32"/>
        <v/>
      </c>
      <c r="F360" s="136">
        <f t="shared" si="30"/>
        <v>0</v>
      </c>
      <c r="G360" s="18"/>
      <c r="H360" s="52"/>
      <c r="L360" s="60">
        <f t="shared" si="33"/>
        <v>0</v>
      </c>
      <c r="N360" s="60"/>
    </row>
    <row r="361" spans="1:14" s="17" customFormat="1" ht="14.25" hidden="1">
      <c r="A361" s="155" t="s">
        <v>486</v>
      </c>
      <c r="B361" s="154">
        <v>0</v>
      </c>
      <c r="C361" s="154">
        <v>0</v>
      </c>
      <c r="D361" s="150">
        <f t="shared" si="31"/>
        <v>0</v>
      </c>
      <c r="E361" s="151" t="str">
        <f t="shared" si="32"/>
        <v/>
      </c>
      <c r="F361" s="136">
        <f t="shared" si="30"/>
        <v>0</v>
      </c>
      <c r="G361" s="18"/>
      <c r="H361" s="52"/>
      <c r="L361" s="60">
        <f t="shared" si="33"/>
        <v>0</v>
      </c>
      <c r="N361" s="60"/>
    </row>
    <row r="362" spans="1:14" s="17" customFormat="1" ht="14.25" hidden="1">
      <c r="A362" s="155" t="s">
        <v>487</v>
      </c>
      <c r="B362" s="154">
        <v>0</v>
      </c>
      <c r="C362" s="154">
        <v>0</v>
      </c>
      <c r="D362" s="150">
        <f t="shared" si="31"/>
        <v>0</v>
      </c>
      <c r="E362" s="151" t="str">
        <f t="shared" si="32"/>
        <v/>
      </c>
      <c r="F362" s="136">
        <f t="shared" si="30"/>
        <v>0</v>
      </c>
      <c r="G362" s="18"/>
      <c r="H362" s="52"/>
      <c r="L362" s="60">
        <f t="shared" si="33"/>
        <v>0</v>
      </c>
      <c r="N362" s="60"/>
    </row>
    <row r="363" spans="1:14" s="17" customFormat="1" ht="14.25" hidden="1">
      <c r="A363" s="155" t="s">
        <v>280</v>
      </c>
      <c r="B363" s="154">
        <v>0</v>
      </c>
      <c r="C363" s="154">
        <v>0</v>
      </c>
      <c r="D363" s="150">
        <f t="shared" si="31"/>
        <v>0</v>
      </c>
      <c r="E363" s="151" t="str">
        <f t="shared" si="32"/>
        <v/>
      </c>
      <c r="F363" s="136">
        <f t="shared" si="30"/>
        <v>0</v>
      </c>
      <c r="G363" s="18"/>
      <c r="H363" s="52"/>
      <c r="L363" s="60">
        <f t="shared" si="33"/>
        <v>0</v>
      </c>
      <c r="N363" s="60"/>
    </row>
    <row r="364" spans="1:14" s="17" customFormat="1" ht="14.25" hidden="1">
      <c r="A364" s="155" t="s">
        <v>488</v>
      </c>
      <c r="B364" s="154">
        <v>0</v>
      </c>
      <c r="C364" s="154">
        <v>0</v>
      </c>
      <c r="D364" s="150">
        <f t="shared" si="31"/>
        <v>0</v>
      </c>
      <c r="E364" s="151" t="str">
        <f t="shared" si="32"/>
        <v/>
      </c>
      <c r="F364" s="136">
        <f t="shared" si="30"/>
        <v>0</v>
      </c>
      <c r="G364" s="18"/>
      <c r="H364" s="52"/>
      <c r="L364" s="60">
        <f t="shared" si="33"/>
        <v>0</v>
      </c>
      <c r="N364" s="60"/>
    </row>
    <row r="365" spans="1:14" s="17" customFormat="1" ht="14.25">
      <c r="A365" s="153" t="s">
        <v>489</v>
      </c>
      <c r="B365" s="154">
        <f>SUM(B366:B373)</f>
        <v>28</v>
      </c>
      <c r="C365" s="154">
        <f>SUM(C366:C373)</f>
        <v>0</v>
      </c>
      <c r="D365" s="150">
        <f t="shared" si="31"/>
        <v>-28</v>
      </c>
      <c r="E365" s="151">
        <f t="shared" si="32"/>
        <v>-100</v>
      </c>
      <c r="F365" s="136">
        <f t="shared" si="30"/>
        <v>28</v>
      </c>
      <c r="G365" s="18"/>
      <c r="H365" s="52"/>
      <c r="K365" s="17">
        <v>2</v>
      </c>
      <c r="L365" s="60">
        <f t="shared" si="33"/>
        <v>28</v>
      </c>
      <c r="M365" s="60">
        <f>C365-B365</f>
        <v>-28</v>
      </c>
      <c r="N365" s="136">
        <f>M365/B365*100</f>
        <v>-100</v>
      </c>
    </row>
    <row r="366" spans="1:14" s="17" customFormat="1" ht="14.25">
      <c r="A366" s="155" t="s">
        <v>271</v>
      </c>
      <c r="B366" s="154">
        <v>28</v>
      </c>
      <c r="C366" s="154"/>
      <c r="D366" s="150">
        <f t="shared" si="31"/>
        <v>-28</v>
      </c>
      <c r="E366" s="151">
        <f t="shared" si="32"/>
        <v>-100</v>
      </c>
      <c r="F366" s="136">
        <f t="shared" si="30"/>
        <v>28</v>
      </c>
      <c r="G366" s="18"/>
      <c r="H366" s="52"/>
      <c r="L366" s="60">
        <f t="shared" si="33"/>
        <v>28</v>
      </c>
      <c r="M366" s="60">
        <f>C366-B366</f>
        <v>-28</v>
      </c>
      <c r="N366" s="136">
        <f>M366/B366*100</f>
        <v>-100</v>
      </c>
    </row>
    <row r="367" spans="1:14" s="17" customFormat="1" ht="14.25" hidden="1">
      <c r="A367" s="155" t="s">
        <v>272</v>
      </c>
      <c r="B367" s="154">
        <v>0</v>
      </c>
      <c r="C367" s="154">
        <v>0</v>
      </c>
      <c r="D367" s="150">
        <f t="shared" si="31"/>
        <v>0</v>
      </c>
      <c r="E367" s="151" t="str">
        <f t="shared" si="32"/>
        <v/>
      </c>
      <c r="F367" s="136">
        <f t="shared" si="30"/>
        <v>0</v>
      </c>
      <c r="G367" s="18"/>
      <c r="H367" s="52"/>
      <c r="L367" s="60">
        <f t="shared" si="33"/>
        <v>0</v>
      </c>
      <c r="M367" s="60">
        <f>C367-B367</f>
        <v>0</v>
      </c>
      <c r="N367" s="136" t="e">
        <f>M367/B367*100</f>
        <v>#DIV/0!</v>
      </c>
    </row>
    <row r="368" spans="1:14" s="17" customFormat="1" ht="14.25" hidden="1">
      <c r="A368" s="155" t="s">
        <v>273</v>
      </c>
      <c r="B368" s="154">
        <v>0</v>
      </c>
      <c r="C368" s="154">
        <v>0</v>
      </c>
      <c r="D368" s="150">
        <f t="shared" si="31"/>
        <v>0</v>
      </c>
      <c r="E368" s="151" t="str">
        <f t="shared" si="32"/>
        <v/>
      </c>
      <c r="F368" s="136">
        <f t="shared" si="30"/>
        <v>0</v>
      </c>
      <c r="G368" s="18"/>
      <c r="H368" s="52"/>
      <c r="L368" s="60">
        <f t="shared" si="33"/>
        <v>0</v>
      </c>
      <c r="N368" s="60"/>
    </row>
    <row r="369" spans="1:14" s="17" customFormat="1" ht="14.25" hidden="1">
      <c r="A369" s="155" t="s">
        <v>490</v>
      </c>
      <c r="B369" s="154">
        <v>0</v>
      </c>
      <c r="C369" s="154">
        <v>0</v>
      </c>
      <c r="D369" s="150">
        <f t="shared" si="31"/>
        <v>0</v>
      </c>
      <c r="E369" s="151" t="str">
        <f t="shared" si="32"/>
        <v/>
      </c>
      <c r="F369" s="136">
        <f t="shared" si="30"/>
        <v>0</v>
      </c>
      <c r="G369" s="18"/>
      <c r="H369" s="52"/>
      <c r="L369" s="60">
        <f t="shared" si="33"/>
        <v>0</v>
      </c>
      <c r="N369" s="60"/>
    </row>
    <row r="370" spans="1:14" s="17" customFormat="1" ht="14.25" hidden="1">
      <c r="A370" s="155" t="s">
        <v>491</v>
      </c>
      <c r="B370" s="154">
        <v>0</v>
      </c>
      <c r="C370" s="154">
        <v>0</v>
      </c>
      <c r="D370" s="150">
        <f t="shared" si="31"/>
        <v>0</v>
      </c>
      <c r="E370" s="151" t="str">
        <f t="shared" si="32"/>
        <v/>
      </c>
      <c r="F370" s="136">
        <f t="shared" si="30"/>
        <v>0</v>
      </c>
      <c r="G370" s="18"/>
      <c r="H370" s="52"/>
      <c r="L370" s="60">
        <f t="shared" si="33"/>
        <v>0</v>
      </c>
      <c r="M370" s="60">
        <f>C370-B370</f>
        <v>0</v>
      </c>
      <c r="N370" s="136" t="e">
        <f>M370/B370*100</f>
        <v>#DIV/0!</v>
      </c>
    </row>
    <row r="371" spans="1:14" s="17" customFormat="1" ht="14.25" hidden="1">
      <c r="A371" s="155" t="s">
        <v>492</v>
      </c>
      <c r="B371" s="154">
        <v>0</v>
      </c>
      <c r="C371" s="154">
        <v>0</v>
      </c>
      <c r="D371" s="150">
        <f t="shared" si="31"/>
        <v>0</v>
      </c>
      <c r="E371" s="151" t="str">
        <f t="shared" si="32"/>
        <v/>
      </c>
      <c r="F371" s="136">
        <f t="shared" si="30"/>
        <v>0</v>
      </c>
      <c r="G371" s="18"/>
      <c r="H371" s="52"/>
      <c r="L371" s="60">
        <f t="shared" si="33"/>
        <v>0</v>
      </c>
      <c r="M371" s="60">
        <f>C371-B371</f>
        <v>0</v>
      </c>
      <c r="N371" s="136" t="e">
        <f>M371/B371*100</f>
        <v>#DIV/0!</v>
      </c>
    </row>
    <row r="372" spans="1:14" s="17" customFormat="1" ht="14.25" hidden="1">
      <c r="A372" s="155" t="s">
        <v>280</v>
      </c>
      <c r="B372" s="154">
        <v>0</v>
      </c>
      <c r="C372" s="154">
        <v>0</v>
      </c>
      <c r="D372" s="150">
        <f t="shared" si="31"/>
        <v>0</v>
      </c>
      <c r="E372" s="151" t="str">
        <f t="shared" si="32"/>
        <v/>
      </c>
      <c r="F372" s="136">
        <f t="shared" si="30"/>
        <v>0</v>
      </c>
      <c r="G372" s="18"/>
      <c r="H372" s="52"/>
      <c r="L372" s="60">
        <f t="shared" si="33"/>
        <v>0</v>
      </c>
      <c r="N372" s="60"/>
    </row>
    <row r="373" spans="1:14" s="17" customFormat="1" ht="14.25" hidden="1">
      <c r="A373" s="155" t="s">
        <v>493</v>
      </c>
      <c r="B373" s="154">
        <v>0</v>
      </c>
      <c r="C373" s="154">
        <v>0</v>
      </c>
      <c r="D373" s="150">
        <f t="shared" si="31"/>
        <v>0</v>
      </c>
      <c r="E373" s="151" t="str">
        <f t="shared" si="32"/>
        <v/>
      </c>
      <c r="F373" s="136">
        <f t="shared" si="30"/>
        <v>0</v>
      </c>
      <c r="G373" s="18"/>
      <c r="H373" s="52"/>
      <c r="L373" s="60">
        <f t="shared" si="33"/>
        <v>0</v>
      </c>
      <c r="N373" s="60"/>
    </row>
    <row r="374" spans="1:14" s="17" customFormat="1" ht="14.25">
      <c r="A374" s="153" t="s">
        <v>494</v>
      </c>
      <c r="B374" s="154">
        <f>SUM(B375:B387)</f>
        <v>186</v>
      </c>
      <c r="C374" s="154">
        <f>SUM(C375:C387)</f>
        <v>183</v>
      </c>
      <c r="D374" s="150">
        <f t="shared" si="31"/>
        <v>-3</v>
      </c>
      <c r="E374" s="151">
        <f t="shared" si="32"/>
        <v>-1.6129032258064515</v>
      </c>
      <c r="F374" s="136">
        <f t="shared" si="30"/>
        <v>369</v>
      </c>
      <c r="G374" s="18"/>
      <c r="H374" s="52"/>
      <c r="K374" s="17">
        <v>2</v>
      </c>
      <c r="L374" s="60">
        <f t="shared" si="33"/>
        <v>369</v>
      </c>
      <c r="N374" s="60"/>
    </row>
    <row r="375" spans="1:14" s="17" customFormat="1" ht="14.25">
      <c r="A375" s="155" t="s">
        <v>271</v>
      </c>
      <c r="B375" s="154">
        <v>159</v>
      </c>
      <c r="C375" s="154">
        <v>163</v>
      </c>
      <c r="D375" s="150">
        <f t="shared" si="31"/>
        <v>4</v>
      </c>
      <c r="E375" s="151">
        <f t="shared" si="32"/>
        <v>2.5157232704402519</v>
      </c>
      <c r="F375" s="136">
        <f t="shared" si="30"/>
        <v>322</v>
      </c>
      <c r="G375" s="18"/>
      <c r="H375" s="52"/>
      <c r="L375" s="60">
        <f t="shared" si="33"/>
        <v>322</v>
      </c>
      <c r="N375" s="60"/>
    </row>
    <row r="376" spans="1:14" s="17" customFormat="1" ht="14.25">
      <c r="A376" s="155" t="s">
        <v>272</v>
      </c>
      <c r="B376" s="154">
        <v>11</v>
      </c>
      <c r="C376" s="154">
        <v>20</v>
      </c>
      <c r="D376" s="150">
        <f t="shared" si="31"/>
        <v>9</v>
      </c>
      <c r="E376" s="151">
        <f t="shared" si="32"/>
        <v>81.818181818181827</v>
      </c>
      <c r="F376" s="136">
        <f t="shared" si="30"/>
        <v>31</v>
      </c>
      <c r="G376" s="18"/>
      <c r="H376" s="52"/>
      <c r="L376" s="60">
        <f t="shared" si="33"/>
        <v>31</v>
      </c>
      <c r="N376" s="60"/>
    </row>
    <row r="377" spans="1:14" s="17" customFormat="1" ht="14.25" hidden="1">
      <c r="A377" s="155" t="s">
        <v>273</v>
      </c>
      <c r="B377" s="154"/>
      <c r="C377" s="154"/>
      <c r="D377" s="150">
        <f t="shared" si="31"/>
        <v>0</v>
      </c>
      <c r="E377" s="151" t="str">
        <f t="shared" si="32"/>
        <v/>
      </c>
      <c r="F377" s="136">
        <f t="shared" si="30"/>
        <v>0</v>
      </c>
      <c r="G377" s="18"/>
      <c r="H377" s="52"/>
      <c r="L377" s="60">
        <f t="shared" si="33"/>
        <v>0</v>
      </c>
      <c r="N377" s="60"/>
    </row>
    <row r="378" spans="1:14" s="17" customFormat="1" ht="14.25">
      <c r="A378" s="155" t="s">
        <v>495</v>
      </c>
      <c r="B378" s="154">
        <v>16</v>
      </c>
      <c r="C378" s="154"/>
      <c r="D378" s="150">
        <f t="shared" si="31"/>
        <v>-16</v>
      </c>
      <c r="E378" s="151">
        <f t="shared" si="32"/>
        <v>-100</v>
      </c>
      <c r="F378" s="136">
        <f t="shared" si="30"/>
        <v>16</v>
      </c>
      <c r="G378" s="18"/>
      <c r="H378" s="52"/>
      <c r="L378" s="60">
        <f t="shared" si="33"/>
        <v>16</v>
      </c>
      <c r="N378" s="60"/>
    </row>
    <row r="379" spans="1:14" s="17" customFormat="1" ht="14.25" hidden="1">
      <c r="A379" s="155" t="s">
        <v>496</v>
      </c>
      <c r="B379" s="154"/>
      <c r="C379" s="154"/>
      <c r="D379" s="150">
        <f t="shared" si="31"/>
        <v>0</v>
      </c>
      <c r="E379" s="151" t="str">
        <f t="shared" si="32"/>
        <v/>
      </c>
      <c r="F379" s="136">
        <f t="shared" si="30"/>
        <v>0</v>
      </c>
      <c r="G379" s="18"/>
      <c r="H379" s="52"/>
      <c r="L379" s="60">
        <f t="shared" si="33"/>
        <v>0</v>
      </c>
      <c r="N379" s="60"/>
    </row>
    <row r="380" spans="1:14" s="17" customFormat="1" ht="14.25" hidden="1">
      <c r="A380" s="155" t="s">
        <v>497</v>
      </c>
      <c r="B380" s="154"/>
      <c r="C380" s="154"/>
      <c r="D380" s="150">
        <f t="shared" si="31"/>
        <v>0</v>
      </c>
      <c r="E380" s="151" t="str">
        <f t="shared" si="32"/>
        <v/>
      </c>
      <c r="F380" s="136">
        <f t="shared" si="30"/>
        <v>0</v>
      </c>
      <c r="G380" s="18"/>
      <c r="H380" s="52"/>
      <c r="L380" s="60">
        <f t="shared" si="33"/>
        <v>0</v>
      </c>
      <c r="N380" s="60"/>
    </row>
    <row r="381" spans="1:14" s="17" customFormat="1" ht="14.25" hidden="1">
      <c r="A381" s="155" t="s">
        <v>498</v>
      </c>
      <c r="B381" s="154"/>
      <c r="C381" s="154">
        <v>0</v>
      </c>
      <c r="D381" s="150">
        <f t="shared" si="31"/>
        <v>0</v>
      </c>
      <c r="E381" s="151" t="str">
        <f t="shared" si="32"/>
        <v/>
      </c>
      <c r="F381" s="136">
        <f t="shared" si="30"/>
        <v>0</v>
      </c>
      <c r="G381" s="18"/>
      <c r="H381" s="52"/>
      <c r="L381" s="60">
        <f t="shared" si="33"/>
        <v>0</v>
      </c>
      <c r="N381" s="60"/>
    </row>
    <row r="382" spans="1:14" s="17" customFormat="1" ht="14.25" hidden="1">
      <c r="A382" s="155" t="s">
        <v>499</v>
      </c>
      <c r="B382" s="154">
        <v>0</v>
      </c>
      <c r="C382" s="154">
        <v>0</v>
      </c>
      <c r="D382" s="150">
        <f t="shared" si="31"/>
        <v>0</v>
      </c>
      <c r="E382" s="151" t="str">
        <f t="shared" si="32"/>
        <v/>
      </c>
      <c r="F382" s="136">
        <f t="shared" si="30"/>
        <v>0</v>
      </c>
      <c r="G382" s="18"/>
      <c r="H382" s="52"/>
      <c r="K382" s="17">
        <v>2</v>
      </c>
      <c r="L382" s="60">
        <f t="shared" si="33"/>
        <v>0</v>
      </c>
      <c r="N382" s="60"/>
    </row>
    <row r="383" spans="1:14" s="17" customFormat="1" ht="14.25" hidden="1">
      <c r="A383" s="155" t="s">
        <v>500</v>
      </c>
      <c r="B383" s="154">
        <v>0</v>
      </c>
      <c r="C383" s="154">
        <v>0</v>
      </c>
      <c r="D383" s="150">
        <f t="shared" si="31"/>
        <v>0</v>
      </c>
      <c r="E383" s="151" t="str">
        <f t="shared" si="32"/>
        <v/>
      </c>
      <c r="F383" s="136">
        <f t="shared" si="30"/>
        <v>0</v>
      </c>
      <c r="G383" s="18"/>
      <c r="H383" s="52"/>
      <c r="L383" s="60">
        <f t="shared" si="33"/>
        <v>0</v>
      </c>
      <c r="N383" s="60"/>
    </row>
    <row r="384" spans="1:14" s="17" customFormat="1" ht="14.25" hidden="1">
      <c r="A384" s="155" t="s">
        <v>501</v>
      </c>
      <c r="B384" s="154">
        <v>0</v>
      </c>
      <c r="C384" s="154">
        <v>0</v>
      </c>
      <c r="D384" s="150">
        <f t="shared" si="31"/>
        <v>0</v>
      </c>
      <c r="E384" s="151" t="str">
        <f t="shared" si="32"/>
        <v/>
      </c>
      <c r="F384" s="136">
        <f t="shared" si="30"/>
        <v>0</v>
      </c>
      <c r="G384" s="18"/>
      <c r="H384" s="52"/>
      <c r="L384" s="60">
        <f t="shared" si="33"/>
        <v>0</v>
      </c>
      <c r="N384" s="60"/>
    </row>
    <row r="385" spans="1:14" s="17" customFormat="1" ht="14.25" hidden="1">
      <c r="A385" s="155" t="s">
        <v>502</v>
      </c>
      <c r="B385" s="154">
        <v>0</v>
      </c>
      <c r="C385" s="154">
        <v>0</v>
      </c>
      <c r="D385" s="150">
        <f t="shared" si="31"/>
        <v>0</v>
      </c>
      <c r="E385" s="151" t="str">
        <f t="shared" si="32"/>
        <v/>
      </c>
      <c r="F385" s="136">
        <f t="shared" si="30"/>
        <v>0</v>
      </c>
      <c r="G385" s="18"/>
      <c r="H385" s="52"/>
      <c r="L385" s="60">
        <f t="shared" si="33"/>
        <v>0</v>
      </c>
      <c r="N385" s="60"/>
    </row>
    <row r="386" spans="1:14" s="17" customFormat="1" ht="14.25" hidden="1">
      <c r="A386" s="155" t="s">
        <v>280</v>
      </c>
      <c r="B386" s="154">
        <v>0</v>
      </c>
      <c r="C386" s="154">
        <v>0</v>
      </c>
      <c r="D386" s="150">
        <f t="shared" si="31"/>
        <v>0</v>
      </c>
      <c r="E386" s="151" t="str">
        <f t="shared" si="32"/>
        <v/>
      </c>
      <c r="F386" s="136">
        <f t="shared" ref="F386:F449" si="34">B386+C386</f>
        <v>0</v>
      </c>
      <c r="G386" s="18"/>
      <c r="H386" s="52"/>
      <c r="L386" s="60">
        <f t="shared" si="33"/>
        <v>0</v>
      </c>
      <c r="N386" s="60"/>
    </row>
    <row r="387" spans="1:14" s="17" customFormat="1" ht="14.25" hidden="1">
      <c r="A387" s="155" t="s">
        <v>503</v>
      </c>
      <c r="B387" s="154"/>
      <c r="C387" s="154">
        <v>0</v>
      </c>
      <c r="D387" s="150">
        <f t="shared" si="31"/>
        <v>0</v>
      </c>
      <c r="E387" s="151" t="str">
        <f t="shared" si="32"/>
        <v/>
      </c>
      <c r="F387" s="136">
        <f t="shared" si="34"/>
        <v>0</v>
      </c>
      <c r="G387" s="18"/>
      <c r="H387" s="52"/>
      <c r="L387" s="60">
        <f t="shared" si="33"/>
        <v>0</v>
      </c>
      <c r="N387" s="60"/>
    </row>
    <row r="388" spans="1:14" s="17" customFormat="1" ht="14.25" hidden="1">
      <c r="A388" s="153" t="s">
        <v>504</v>
      </c>
      <c r="B388" s="154">
        <f>SUM(B389:B396)</f>
        <v>0</v>
      </c>
      <c r="C388" s="154">
        <f>SUM(C389:C396)</f>
        <v>0</v>
      </c>
      <c r="D388" s="150">
        <f t="shared" si="31"/>
        <v>0</v>
      </c>
      <c r="E388" s="151" t="str">
        <f t="shared" si="32"/>
        <v/>
      </c>
      <c r="F388" s="136">
        <f t="shared" si="34"/>
        <v>0</v>
      </c>
      <c r="G388" s="18"/>
      <c r="H388" s="52"/>
      <c r="L388" s="60">
        <f t="shared" si="33"/>
        <v>0</v>
      </c>
      <c r="N388" s="60"/>
    </row>
    <row r="389" spans="1:14" s="17" customFormat="1" ht="14.25" hidden="1">
      <c r="A389" s="155" t="s">
        <v>271</v>
      </c>
      <c r="B389" s="154">
        <v>0</v>
      </c>
      <c r="C389" s="154">
        <v>0</v>
      </c>
      <c r="D389" s="150">
        <f t="shared" ref="D389:D452" si="35">C389-B389</f>
        <v>0</v>
      </c>
      <c r="E389" s="151" t="str">
        <f t="shared" ref="E389:E452" si="36">IF(B389=0,"",D389/B389*100)</f>
        <v/>
      </c>
      <c r="F389" s="136">
        <f t="shared" si="34"/>
        <v>0</v>
      </c>
      <c r="G389" s="18"/>
      <c r="H389" s="52"/>
      <c r="L389" s="60">
        <f t="shared" si="33"/>
        <v>0</v>
      </c>
      <c r="N389" s="60"/>
    </row>
    <row r="390" spans="1:14" s="17" customFormat="1" ht="14.25" hidden="1">
      <c r="A390" s="155" t="s">
        <v>272</v>
      </c>
      <c r="B390" s="154">
        <v>0</v>
      </c>
      <c r="C390" s="154">
        <v>0</v>
      </c>
      <c r="D390" s="150">
        <f t="shared" si="35"/>
        <v>0</v>
      </c>
      <c r="E390" s="151" t="str">
        <f t="shared" si="36"/>
        <v/>
      </c>
      <c r="F390" s="136">
        <f t="shared" si="34"/>
        <v>0</v>
      </c>
      <c r="G390" s="18"/>
      <c r="H390" s="52"/>
      <c r="K390" s="17">
        <v>2</v>
      </c>
      <c r="L390" s="60">
        <f t="shared" si="33"/>
        <v>0</v>
      </c>
      <c r="N390" s="60"/>
    </row>
    <row r="391" spans="1:14" s="17" customFormat="1" ht="14.25" hidden="1">
      <c r="A391" s="155" t="s">
        <v>273</v>
      </c>
      <c r="B391" s="154">
        <v>0</v>
      </c>
      <c r="C391" s="154">
        <v>0</v>
      </c>
      <c r="D391" s="150">
        <f t="shared" si="35"/>
        <v>0</v>
      </c>
      <c r="E391" s="151" t="str">
        <f t="shared" si="36"/>
        <v/>
      </c>
      <c r="F391" s="136">
        <f t="shared" si="34"/>
        <v>0</v>
      </c>
      <c r="G391" s="18"/>
      <c r="H391" s="52"/>
      <c r="L391" s="60">
        <f t="shared" si="33"/>
        <v>0</v>
      </c>
      <c r="N391" s="60"/>
    </row>
    <row r="392" spans="1:14" s="17" customFormat="1" ht="14.25" hidden="1">
      <c r="A392" s="155" t="s">
        <v>505</v>
      </c>
      <c r="B392" s="154">
        <v>0</v>
      </c>
      <c r="C392" s="154">
        <v>0</v>
      </c>
      <c r="D392" s="150">
        <f t="shared" si="35"/>
        <v>0</v>
      </c>
      <c r="E392" s="151" t="str">
        <f t="shared" si="36"/>
        <v/>
      </c>
      <c r="F392" s="136">
        <f t="shared" si="34"/>
        <v>0</v>
      </c>
      <c r="G392" s="18"/>
      <c r="H392" s="52"/>
      <c r="L392" s="60">
        <f t="shared" si="33"/>
        <v>0</v>
      </c>
      <c r="N392" s="60"/>
    </row>
    <row r="393" spans="1:14" s="17" customFormat="1" ht="14.25" hidden="1">
      <c r="A393" s="155" t="s">
        <v>506</v>
      </c>
      <c r="B393" s="154">
        <v>0</v>
      </c>
      <c r="C393" s="154">
        <v>0</v>
      </c>
      <c r="D393" s="150">
        <f t="shared" si="35"/>
        <v>0</v>
      </c>
      <c r="E393" s="151" t="str">
        <f t="shared" si="36"/>
        <v/>
      </c>
      <c r="F393" s="136">
        <f t="shared" si="34"/>
        <v>0</v>
      </c>
      <c r="G393" s="18"/>
      <c r="H393" s="52"/>
      <c r="L393" s="60">
        <f t="shared" si="33"/>
        <v>0</v>
      </c>
      <c r="N393" s="60"/>
    </row>
    <row r="394" spans="1:14" s="17" customFormat="1" ht="14.25" hidden="1">
      <c r="A394" s="155" t="s">
        <v>507</v>
      </c>
      <c r="B394" s="154">
        <v>0</v>
      </c>
      <c r="C394" s="154">
        <v>0</v>
      </c>
      <c r="D394" s="150">
        <f t="shared" si="35"/>
        <v>0</v>
      </c>
      <c r="E394" s="151" t="str">
        <f t="shared" si="36"/>
        <v/>
      </c>
      <c r="F394" s="136">
        <f t="shared" si="34"/>
        <v>0</v>
      </c>
      <c r="G394" s="18"/>
      <c r="H394" s="52"/>
      <c r="L394" s="60">
        <f t="shared" si="33"/>
        <v>0</v>
      </c>
      <c r="N394" s="60"/>
    </row>
    <row r="395" spans="1:14" s="17" customFormat="1" ht="14.25" hidden="1">
      <c r="A395" s="155" t="s">
        <v>280</v>
      </c>
      <c r="B395" s="154">
        <v>0</v>
      </c>
      <c r="C395" s="154">
        <v>0</v>
      </c>
      <c r="D395" s="150">
        <f t="shared" si="35"/>
        <v>0</v>
      </c>
      <c r="E395" s="151" t="str">
        <f t="shared" si="36"/>
        <v/>
      </c>
      <c r="F395" s="136">
        <f t="shared" si="34"/>
        <v>0</v>
      </c>
      <c r="G395" s="18"/>
      <c r="H395" s="52"/>
      <c r="L395" s="60">
        <f t="shared" si="33"/>
        <v>0</v>
      </c>
      <c r="N395" s="60"/>
    </row>
    <row r="396" spans="1:14" s="17" customFormat="1" ht="14.25" hidden="1">
      <c r="A396" s="155" t="s">
        <v>508</v>
      </c>
      <c r="B396" s="154">
        <v>0</v>
      </c>
      <c r="C396" s="154">
        <v>0</v>
      </c>
      <c r="D396" s="150">
        <f t="shared" si="35"/>
        <v>0</v>
      </c>
      <c r="E396" s="151" t="str">
        <f t="shared" si="36"/>
        <v/>
      </c>
      <c r="F396" s="136">
        <f t="shared" si="34"/>
        <v>0</v>
      </c>
      <c r="G396" s="18"/>
      <c r="H396" s="52"/>
      <c r="L396" s="60">
        <f t="shared" si="33"/>
        <v>0</v>
      </c>
      <c r="N396" s="60"/>
    </row>
    <row r="397" spans="1:14" s="17" customFormat="1" ht="14.25" hidden="1">
      <c r="A397" s="153" t="s">
        <v>509</v>
      </c>
      <c r="B397" s="154">
        <f>SUM(B398:B405)</f>
        <v>0</v>
      </c>
      <c r="C397" s="154">
        <f>SUM(C398:C405)</f>
        <v>0</v>
      </c>
      <c r="D397" s="150">
        <f t="shared" si="35"/>
        <v>0</v>
      </c>
      <c r="E397" s="151" t="str">
        <f t="shared" si="36"/>
        <v/>
      </c>
      <c r="F397" s="136">
        <f t="shared" si="34"/>
        <v>0</v>
      </c>
      <c r="G397" s="18"/>
      <c r="H397" s="52"/>
      <c r="L397" s="60">
        <f t="shared" ref="L397:L460" si="37">SUM(B397,C397)</f>
        <v>0</v>
      </c>
      <c r="N397" s="60"/>
    </row>
    <row r="398" spans="1:14" s="17" customFormat="1" ht="14.25" hidden="1">
      <c r="A398" s="155" t="s">
        <v>271</v>
      </c>
      <c r="B398" s="154">
        <v>0</v>
      </c>
      <c r="C398" s="154">
        <v>0</v>
      </c>
      <c r="D398" s="150">
        <f t="shared" si="35"/>
        <v>0</v>
      </c>
      <c r="E398" s="151" t="str">
        <f t="shared" si="36"/>
        <v/>
      </c>
      <c r="F398" s="136">
        <f t="shared" si="34"/>
        <v>0</v>
      </c>
      <c r="G398" s="18"/>
      <c r="H398" s="52"/>
      <c r="L398" s="60">
        <f t="shared" si="37"/>
        <v>0</v>
      </c>
      <c r="N398" s="60"/>
    </row>
    <row r="399" spans="1:14" s="17" customFormat="1" ht="14.25" hidden="1">
      <c r="A399" s="155" t="s">
        <v>272</v>
      </c>
      <c r="B399" s="154">
        <v>0</v>
      </c>
      <c r="C399" s="154">
        <v>0</v>
      </c>
      <c r="D399" s="150">
        <f t="shared" si="35"/>
        <v>0</v>
      </c>
      <c r="E399" s="151" t="str">
        <f t="shared" si="36"/>
        <v/>
      </c>
      <c r="F399" s="136">
        <f t="shared" si="34"/>
        <v>0</v>
      </c>
      <c r="G399" s="18"/>
      <c r="H399" s="52"/>
      <c r="K399" s="17">
        <v>2</v>
      </c>
      <c r="L399" s="60">
        <f t="shared" si="37"/>
        <v>0</v>
      </c>
      <c r="N399" s="60"/>
    </row>
    <row r="400" spans="1:14" s="17" customFormat="1" ht="14.25" hidden="1">
      <c r="A400" s="155" t="s">
        <v>273</v>
      </c>
      <c r="B400" s="154">
        <v>0</v>
      </c>
      <c r="C400" s="154">
        <v>0</v>
      </c>
      <c r="D400" s="150">
        <f t="shared" si="35"/>
        <v>0</v>
      </c>
      <c r="E400" s="151" t="str">
        <f t="shared" si="36"/>
        <v/>
      </c>
      <c r="F400" s="136">
        <f t="shared" si="34"/>
        <v>0</v>
      </c>
      <c r="G400" s="18"/>
      <c r="H400" s="52"/>
      <c r="K400" s="17">
        <v>1</v>
      </c>
      <c r="L400" s="60">
        <f t="shared" si="37"/>
        <v>0</v>
      </c>
      <c r="M400" s="60">
        <f>C400-B400</f>
        <v>0</v>
      </c>
      <c r="N400" s="136" t="e">
        <f>M400/B400*100</f>
        <v>#DIV/0!</v>
      </c>
    </row>
    <row r="401" spans="1:14" s="17" customFormat="1" ht="14.25" hidden="1">
      <c r="A401" s="155" t="s">
        <v>510</v>
      </c>
      <c r="B401" s="154">
        <v>0</v>
      </c>
      <c r="C401" s="154">
        <v>0</v>
      </c>
      <c r="D401" s="150">
        <f t="shared" si="35"/>
        <v>0</v>
      </c>
      <c r="E401" s="151" t="str">
        <f t="shared" si="36"/>
        <v/>
      </c>
      <c r="F401" s="136">
        <f t="shared" si="34"/>
        <v>0</v>
      </c>
      <c r="G401" s="18"/>
      <c r="H401" s="52"/>
      <c r="K401" s="17">
        <v>2</v>
      </c>
      <c r="L401" s="60">
        <f t="shared" si="37"/>
        <v>0</v>
      </c>
      <c r="M401" s="60">
        <f>C401-B401</f>
        <v>0</v>
      </c>
      <c r="N401" s="136" t="e">
        <f>M401/B401*100</f>
        <v>#DIV/0!</v>
      </c>
    </row>
    <row r="402" spans="1:14" s="17" customFormat="1" ht="14.25" hidden="1">
      <c r="A402" s="155" t="s">
        <v>511</v>
      </c>
      <c r="B402" s="154">
        <v>0</v>
      </c>
      <c r="C402" s="154">
        <v>0</v>
      </c>
      <c r="D402" s="150">
        <f t="shared" si="35"/>
        <v>0</v>
      </c>
      <c r="E402" s="151" t="str">
        <f t="shared" si="36"/>
        <v/>
      </c>
      <c r="F402" s="136">
        <f t="shared" si="34"/>
        <v>0</v>
      </c>
      <c r="G402" s="18"/>
      <c r="H402" s="52"/>
      <c r="L402" s="60">
        <f t="shared" si="37"/>
        <v>0</v>
      </c>
      <c r="M402" s="60">
        <f>C402-B402</f>
        <v>0</v>
      </c>
      <c r="N402" s="136" t="e">
        <f>M402/B402*100</f>
        <v>#DIV/0!</v>
      </c>
    </row>
    <row r="403" spans="1:14" s="17" customFormat="1" ht="14.25" hidden="1">
      <c r="A403" s="155" t="s">
        <v>512</v>
      </c>
      <c r="B403" s="154">
        <v>0</v>
      </c>
      <c r="C403" s="154">
        <v>0</v>
      </c>
      <c r="D403" s="150">
        <f t="shared" si="35"/>
        <v>0</v>
      </c>
      <c r="E403" s="151" t="str">
        <f t="shared" si="36"/>
        <v/>
      </c>
      <c r="F403" s="136">
        <f t="shared" si="34"/>
        <v>0</v>
      </c>
      <c r="G403" s="18"/>
      <c r="H403" s="52"/>
      <c r="L403" s="60">
        <f t="shared" si="37"/>
        <v>0</v>
      </c>
      <c r="M403" s="60">
        <f>C403-B403</f>
        <v>0</v>
      </c>
      <c r="N403" s="136" t="e">
        <f>M403/B403*100</f>
        <v>#DIV/0!</v>
      </c>
    </row>
    <row r="404" spans="1:14" s="17" customFormat="1" ht="14.25" hidden="1">
      <c r="A404" s="155" t="s">
        <v>280</v>
      </c>
      <c r="B404" s="154">
        <v>0</v>
      </c>
      <c r="C404" s="154">
        <v>0</v>
      </c>
      <c r="D404" s="150">
        <f t="shared" si="35"/>
        <v>0</v>
      </c>
      <c r="E404" s="151" t="str">
        <f t="shared" si="36"/>
        <v/>
      </c>
      <c r="F404" s="136">
        <f t="shared" si="34"/>
        <v>0</v>
      </c>
      <c r="G404" s="18"/>
      <c r="H404" s="52"/>
      <c r="L404" s="60">
        <f t="shared" si="37"/>
        <v>0</v>
      </c>
      <c r="N404" s="60"/>
    </row>
    <row r="405" spans="1:14" s="17" customFormat="1" ht="14.25" hidden="1">
      <c r="A405" s="155" t="s">
        <v>513</v>
      </c>
      <c r="B405" s="154">
        <v>0</v>
      </c>
      <c r="C405" s="154">
        <v>0</v>
      </c>
      <c r="D405" s="150">
        <f t="shared" si="35"/>
        <v>0</v>
      </c>
      <c r="E405" s="151" t="str">
        <f t="shared" si="36"/>
        <v/>
      </c>
      <c r="F405" s="136">
        <f t="shared" si="34"/>
        <v>0</v>
      </c>
      <c r="G405" s="18"/>
      <c r="H405" s="52"/>
      <c r="L405" s="60">
        <f t="shared" si="37"/>
        <v>0</v>
      </c>
      <c r="M405" s="60">
        <f>C405-B405</f>
        <v>0</v>
      </c>
      <c r="N405" s="136" t="e">
        <f>M405/B405*100</f>
        <v>#DIV/0!</v>
      </c>
    </row>
    <row r="406" spans="1:14" s="17" customFormat="1" ht="14.25" hidden="1">
      <c r="A406" s="153" t="s">
        <v>514</v>
      </c>
      <c r="B406" s="154">
        <f>SUM(B407:B413)</f>
        <v>0</v>
      </c>
      <c r="C406" s="154">
        <f>SUM(C407:C413)</f>
        <v>0</v>
      </c>
      <c r="D406" s="150">
        <f t="shared" si="35"/>
        <v>0</v>
      </c>
      <c r="E406" s="151" t="str">
        <f t="shared" si="36"/>
        <v/>
      </c>
      <c r="F406" s="136">
        <f t="shared" si="34"/>
        <v>0</v>
      </c>
      <c r="G406" s="18"/>
      <c r="H406" s="52"/>
      <c r="K406" s="17">
        <v>2</v>
      </c>
      <c r="L406" s="60">
        <f t="shared" si="37"/>
        <v>0</v>
      </c>
      <c r="M406" s="60">
        <f>C406-B406</f>
        <v>0</v>
      </c>
      <c r="N406" s="136" t="e">
        <f>M406/B406*100</f>
        <v>#DIV/0!</v>
      </c>
    </row>
    <row r="407" spans="1:14" s="17" customFormat="1" ht="14.25" hidden="1">
      <c r="A407" s="155" t="s">
        <v>271</v>
      </c>
      <c r="B407" s="154">
        <v>0</v>
      </c>
      <c r="C407" s="154">
        <v>0</v>
      </c>
      <c r="D407" s="150">
        <f t="shared" si="35"/>
        <v>0</v>
      </c>
      <c r="E407" s="151" t="str">
        <f t="shared" si="36"/>
        <v/>
      </c>
      <c r="F407" s="136">
        <f t="shared" si="34"/>
        <v>0</v>
      </c>
      <c r="G407" s="18"/>
      <c r="H407" s="52"/>
      <c r="L407" s="60">
        <f t="shared" si="37"/>
        <v>0</v>
      </c>
      <c r="M407" s="60">
        <f>C407-B407</f>
        <v>0</v>
      </c>
      <c r="N407" s="136" t="e">
        <f>M407/B407*100</f>
        <v>#DIV/0!</v>
      </c>
    </row>
    <row r="408" spans="1:14" s="17" customFormat="1" ht="14.25" hidden="1">
      <c r="A408" s="155" t="s">
        <v>272</v>
      </c>
      <c r="B408" s="154">
        <v>0</v>
      </c>
      <c r="C408" s="154">
        <v>0</v>
      </c>
      <c r="D408" s="150">
        <f t="shared" si="35"/>
        <v>0</v>
      </c>
      <c r="E408" s="151" t="str">
        <f t="shared" si="36"/>
        <v/>
      </c>
      <c r="F408" s="136">
        <f t="shared" si="34"/>
        <v>0</v>
      </c>
      <c r="G408" s="18"/>
      <c r="H408" s="52"/>
      <c r="L408" s="60">
        <f t="shared" si="37"/>
        <v>0</v>
      </c>
      <c r="N408" s="60"/>
    </row>
    <row r="409" spans="1:14" s="17" customFormat="1" ht="14.25" hidden="1">
      <c r="A409" s="155" t="s">
        <v>273</v>
      </c>
      <c r="B409" s="154">
        <v>0</v>
      </c>
      <c r="C409" s="154">
        <v>0</v>
      </c>
      <c r="D409" s="150">
        <f t="shared" si="35"/>
        <v>0</v>
      </c>
      <c r="E409" s="151" t="str">
        <f t="shared" si="36"/>
        <v/>
      </c>
      <c r="F409" s="136">
        <f t="shared" si="34"/>
        <v>0</v>
      </c>
      <c r="G409" s="18"/>
      <c r="H409" s="52"/>
      <c r="L409" s="60">
        <f t="shared" si="37"/>
        <v>0</v>
      </c>
      <c r="M409" s="60">
        <f>C409-B409</f>
        <v>0</v>
      </c>
      <c r="N409" s="136" t="e">
        <f>M409/B409*100</f>
        <v>#DIV/0!</v>
      </c>
    </row>
    <row r="410" spans="1:14" s="17" customFormat="1" ht="14.25" hidden="1">
      <c r="A410" s="155" t="s">
        <v>515</v>
      </c>
      <c r="B410" s="154">
        <v>0</v>
      </c>
      <c r="C410" s="154">
        <v>0</v>
      </c>
      <c r="D410" s="150">
        <f t="shared" si="35"/>
        <v>0</v>
      </c>
      <c r="E410" s="151" t="str">
        <f t="shared" si="36"/>
        <v/>
      </c>
      <c r="F410" s="136">
        <f t="shared" si="34"/>
        <v>0</v>
      </c>
      <c r="G410" s="18"/>
      <c r="H410" s="52"/>
      <c r="L410" s="60">
        <f t="shared" si="37"/>
        <v>0</v>
      </c>
      <c r="M410" s="60">
        <f>C410-B410</f>
        <v>0</v>
      </c>
      <c r="N410" s="136" t="e">
        <f>M410/B410*100</f>
        <v>#DIV/0!</v>
      </c>
    </row>
    <row r="411" spans="1:14" s="17" customFormat="1" ht="14.25" hidden="1">
      <c r="A411" s="155" t="s">
        <v>516</v>
      </c>
      <c r="B411" s="154">
        <v>0</v>
      </c>
      <c r="C411" s="154">
        <v>0</v>
      </c>
      <c r="D411" s="150">
        <f t="shared" si="35"/>
        <v>0</v>
      </c>
      <c r="E411" s="151" t="str">
        <f t="shared" si="36"/>
        <v/>
      </c>
      <c r="F411" s="136">
        <f t="shared" si="34"/>
        <v>0</v>
      </c>
      <c r="G411" s="18"/>
      <c r="H411" s="52"/>
      <c r="L411" s="60">
        <f t="shared" si="37"/>
        <v>0</v>
      </c>
      <c r="M411" s="60">
        <f>C411-B411</f>
        <v>0</v>
      </c>
      <c r="N411" s="136" t="e">
        <f>M411/B411*100</f>
        <v>#DIV/0!</v>
      </c>
    </row>
    <row r="412" spans="1:14" s="17" customFormat="1" ht="14.25" hidden="1">
      <c r="A412" s="155" t="s">
        <v>280</v>
      </c>
      <c r="B412" s="154">
        <v>0</v>
      </c>
      <c r="C412" s="154">
        <v>0</v>
      </c>
      <c r="D412" s="150">
        <f t="shared" si="35"/>
        <v>0</v>
      </c>
      <c r="E412" s="151" t="str">
        <f t="shared" si="36"/>
        <v/>
      </c>
      <c r="F412" s="136">
        <f t="shared" si="34"/>
        <v>0</v>
      </c>
      <c r="G412" s="18"/>
      <c r="H412" s="52"/>
      <c r="L412" s="60">
        <f t="shared" si="37"/>
        <v>0</v>
      </c>
      <c r="N412" s="60"/>
    </row>
    <row r="413" spans="1:14" s="17" customFormat="1" ht="14.25" hidden="1">
      <c r="A413" s="155" t="s">
        <v>517</v>
      </c>
      <c r="B413" s="154">
        <v>0</v>
      </c>
      <c r="C413" s="154">
        <v>0</v>
      </c>
      <c r="D413" s="150">
        <f t="shared" si="35"/>
        <v>0</v>
      </c>
      <c r="E413" s="151" t="str">
        <f t="shared" si="36"/>
        <v/>
      </c>
      <c r="F413" s="136">
        <f t="shared" si="34"/>
        <v>0</v>
      </c>
      <c r="G413" s="18"/>
      <c r="H413" s="52"/>
      <c r="L413" s="60">
        <f t="shared" si="37"/>
        <v>0</v>
      </c>
      <c r="N413" s="60"/>
    </row>
    <row r="414" spans="1:14" s="17" customFormat="1" ht="14.25" hidden="1">
      <c r="A414" s="153" t="s">
        <v>518</v>
      </c>
      <c r="B414" s="154">
        <f>SUM(B415:B421)</f>
        <v>0</v>
      </c>
      <c r="C414" s="154">
        <f>SUM(C415:C421)</f>
        <v>0</v>
      </c>
      <c r="D414" s="150">
        <f t="shared" si="35"/>
        <v>0</v>
      </c>
      <c r="E414" s="151" t="str">
        <f t="shared" si="36"/>
        <v/>
      </c>
      <c r="F414" s="136">
        <f t="shared" si="34"/>
        <v>0</v>
      </c>
      <c r="G414" s="18"/>
      <c r="H414" s="52"/>
      <c r="L414" s="60">
        <f t="shared" si="37"/>
        <v>0</v>
      </c>
      <c r="M414" s="60">
        <f>C414-B414</f>
        <v>0</v>
      </c>
      <c r="N414" s="136" t="e">
        <f>M414/B414*100</f>
        <v>#DIV/0!</v>
      </c>
    </row>
    <row r="415" spans="1:14" s="17" customFormat="1" ht="14.25" hidden="1">
      <c r="A415" s="155" t="s">
        <v>271</v>
      </c>
      <c r="B415" s="154">
        <v>0</v>
      </c>
      <c r="C415" s="154">
        <v>0</v>
      </c>
      <c r="D415" s="150">
        <f t="shared" si="35"/>
        <v>0</v>
      </c>
      <c r="E415" s="151" t="str">
        <f t="shared" si="36"/>
        <v/>
      </c>
      <c r="F415" s="136">
        <f t="shared" si="34"/>
        <v>0</v>
      </c>
      <c r="G415" s="18"/>
      <c r="H415" s="52"/>
      <c r="K415" s="17">
        <v>2</v>
      </c>
      <c r="L415" s="60">
        <f t="shared" si="37"/>
        <v>0</v>
      </c>
      <c r="M415" s="60">
        <f>C415-B415</f>
        <v>0</v>
      </c>
      <c r="N415" s="136" t="e">
        <f>M415/B415*100</f>
        <v>#DIV/0!</v>
      </c>
    </row>
    <row r="416" spans="1:14" s="17" customFormat="1" ht="14.25" hidden="1">
      <c r="A416" s="155" t="s">
        <v>272</v>
      </c>
      <c r="B416" s="154">
        <v>0</v>
      </c>
      <c r="C416" s="154">
        <v>0</v>
      </c>
      <c r="D416" s="150">
        <f t="shared" si="35"/>
        <v>0</v>
      </c>
      <c r="E416" s="151" t="str">
        <f t="shared" si="36"/>
        <v/>
      </c>
      <c r="F416" s="136">
        <f t="shared" si="34"/>
        <v>0</v>
      </c>
      <c r="G416" s="18"/>
      <c r="H416" s="52"/>
      <c r="L416" s="60">
        <f t="shared" si="37"/>
        <v>0</v>
      </c>
      <c r="N416" s="60"/>
    </row>
    <row r="417" spans="1:14" s="17" customFormat="1" ht="14.25" hidden="1">
      <c r="A417" s="155" t="s">
        <v>519</v>
      </c>
      <c r="B417" s="154">
        <v>0</v>
      </c>
      <c r="C417" s="154">
        <v>0</v>
      </c>
      <c r="D417" s="150">
        <f t="shared" si="35"/>
        <v>0</v>
      </c>
      <c r="E417" s="151" t="str">
        <f t="shared" si="36"/>
        <v/>
      </c>
      <c r="F417" s="136">
        <f t="shared" si="34"/>
        <v>0</v>
      </c>
      <c r="G417" s="18"/>
      <c r="H417" s="52"/>
      <c r="L417" s="60">
        <f t="shared" si="37"/>
        <v>0</v>
      </c>
      <c r="M417" s="60">
        <f>C417-B417</f>
        <v>0</v>
      </c>
      <c r="N417" s="136" t="e">
        <f>M417/B417*100</f>
        <v>#DIV/0!</v>
      </c>
    </row>
    <row r="418" spans="1:14" s="17" customFormat="1" ht="14.25" hidden="1">
      <c r="A418" s="155" t="s">
        <v>520</v>
      </c>
      <c r="B418" s="154">
        <v>0</v>
      </c>
      <c r="C418" s="154">
        <v>0</v>
      </c>
      <c r="D418" s="150">
        <f t="shared" si="35"/>
        <v>0</v>
      </c>
      <c r="E418" s="151" t="str">
        <f t="shared" si="36"/>
        <v/>
      </c>
      <c r="F418" s="136">
        <f t="shared" si="34"/>
        <v>0</v>
      </c>
      <c r="G418" s="18"/>
      <c r="H418" s="52"/>
      <c r="L418" s="60">
        <f t="shared" si="37"/>
        <v>0</v>
      </c>
      <c r="M418" s="60">
        <f>C418-B418</f>
        <v>0</v>
      </c>
      <c r="N418" s="136" t="e">
        <f>M418/B418*100</f>
        <v>#DIV/0!</v>
      </c>
    </row>
    <row r="419" spans="1:14" s="17" customFormat="1" ht="14.25" hidden="1">
      <c r="A419" s="155" t="s">
        <v>521</v>
      </c>
      <c r="B419" s="154">
        <v>0</v>
      </c>
      <c r="C419" s="154">
        <v>0</v>
      </c>
      <c r="D419" s="150">
        <f t="shared" si="35"/>
        <v>0</v>
      </c>
      <c r="E419" s="151" t="str">
        <f t="shared" si="36"/>
        <v/>
      </c>
      <c r="F419" s="136">
        <f t="shared" si="34"/>
        <v>0</v>
      </c>
      <c r="G419" s="18"/>
      <c r="H419" s="52"/>
      <c r="L419" s="60">
        <f t="shared" si="37"/>
        <v>0</v>
      </c>
      <c r="N419" s="60"/>
    </row>
    <row r="420" spans="1:14" s="17" customFormat="1" ht="14.25" hidden="1">
      <c r="A420" s="155" t="s">
        <v>474</v>
      </c>
      <c r="B420" s="154">
        <v>0</v>
      </c>
      <c r="C420" s="154">
        <v>0</v>
      </c>
      <c r="D420" s="150">
        <f t="shared" si="35"/>
        <v>0</v>
      </c>
      <c r="E420" s="151" t="str">
        <f t="shared" si="36"/>
        <v/>
      </c>
      <c r="F420" s="136">
        <f t="shared" si="34"/>
        <v>0</v>
      </c>
      <c r="G420" s="18"/>
      <c r="H420" s="52"/>
      <c r="L420" s="60">
        <f t="shared" si="37"/>
        <v>0</v>
      </c>
      <c r="N420" s="60"/>
    </row>
    <row r="421" spans="1:14" s="17" customFormat="1" ht="14.25" hidden="1">
      <c r="A421" s="155" t="s">
        <v>522</v>
      </c>
      <c r="B421" s="154">
        <v>0</v>
      </c>
      <c r="C421" s="154">
        <v>0</v>
      </c>
      <c r="D421" s="150">
        <f t="shared" si="35"/>
        <v>0</v>
      </c>
      <c r="E421" s="151" t="str">
        <f t="shared" si="36"/>
        <v/>
      </c>
      <c r="F421" s="136">
        <f t="shared" si="34"/>
        <v>0</v>
      </c>
      <c r="G421" s="18"/>
      <c r="H421" s="52"/>
      <c r="L421" s="60">
        <f t="shared" si="37"/>
        <v>0</v>
      </c>
      <c r="N421" s="60"/>
    </row>
    <row r="422" spans="1:14" s="17" customFormat="1" ht="14.25" hidden="1">
      <c r="A422" s="153" t="s">
        <v>523</v>
      </c>
      <c r="B422" s="154">
        <f>SUM(B423:B430)</f>
        <v>0</v>
      </c>
      <c r="C422" s="154">
        <f>SUM(C423:C430)</f>
        <v>0</v>
      </c>
      <c r="D422" s="150">
        <f t="shared" si="35"/>
        <v>0</v>
      </c>
      <c r="E422" s="151" t="str">
        <f t="shared" si="36"/>
        <v/>
      </c>
      <c r="F422" s="136">
        <f t="shared" si="34"/>
        <v>0</v>
      </c>
      <c r="G422" s="18"/>
      <c r="H422" s="52"/>
      <c r="K422" s="17">
        <v>2</v>
      </c>
      <c r="L422" s="60">
        <f t="shared" si="37"/>
        <v>0</v>
      </c>
      <c r="N422" s="60"/>
    </row>
    <row r="423" spans="1:14" s="17" customFormat="1" ht="14.25" hidden="1">
      <c r="A423" s="155" t="s">
        <v>524</v>
      </c>
      <c r="B423" s="154">
        <v>0</v>
      </c>
      <c r="C423" s="154">
        <v>0</v>
      </c>
      <c r="D423" s="150">
        <f t="shared" si="35"/>
        <v>0</v>
      </c>
      <c r="E423" s="151" t="str">
        <f t="shared" si="36"/>
        <v/>
      </c>
      <c r="F423" s="136">
        <f t="shared" si="34"/>
        <v>0</v>
      </c>
      <c r="G423" s="18"/>
      <c r="H423" s="52"/>
      <c r="L423" s="60">
        <f t="shared" si="37"/>
        <v>0</v>
      </c>
      <c r="N423" s="60"/>
    </row>
    <row r="424" spans="1:14" s="17" customFormat="1" ht="14.25" hidden="1">
      <c r="A424" s="155" t="s">
        <v>271</v>
      </c>
      <c r="B424" s="154">
        <v>0</v>
      </c>
      <c r="C424" s="154">
        <v>0</v>
      </c>
      <c r="D424" s="150">
        <f t="shared" si="35"/>
        <v>0</v>
      </c>
      <c r="E424" s="151" t="str">
        <f t="shared" si="36"/>
        <v/>
      </c>
      <c r="F424" s="136">
        <f t="shared" si="34"/>
        <v>0</v>
      </c>
      <c r="G424" s="18"/>
      <c r="H424" s="52"/>
      <c r="L424" s="60">
        <f t="shared" si="37"/>
        <v>0</v>
      </c>
      <c r="N424" s="60"/>
    </row>
    <row r="425" spans="1:14" s="17" customFormat="1" ht="14.25" hidden="1">
      <c r="A425" s="155" t="s">
        <v>525</v>
      </c>
      <c r="B425" s="154">
        <v>0</v>
      </c>
      <c r="C425" s="154">
        <v>0</v>
      </c>
      <c r="D425" s="150">
        <f t="shared" si="35"/>
        <v>0</v>
      </c>
      <c r="E425" s="151" t="str">
        <f t="shared" si="36"/>
        <v/>
      </c>
      <c r="F425" s="136">
        <f t="shared" si="34"/>
        <v>0</v>
      </c>
      <c r="G425" s="18"/>
      <c r="H425" s="52"/>
      <c r="L425" s="60">
        <f t="shared" si="37"/>
        <v>0</v>
      </c>
      <c r="N425" s="60"/>
    </row>
    <row r="426" spans="1:14" s="17" customFormat="1" ht="14.25" hidden="1">
      <c r="A426" s="155" t="s">
        <v>526</v>
      </c>
      <c r="B426" s="154">
        <v>0</v>
      </c>
      <c r="C426" s="154">
        <v>0</v>
      </c>
      <c r="D426" s="150">
        <f t="shared" si="35"/>
        <v>0</v>
      </c>
      <c r="E426" s="151" t="str">
        <f t="shared" si="36"/>
        <v/>
      </c>
      <c r="F426" s="136">
        <f t="shared" si="34"/>
        <v>0</v>
      </c>
      <c r="G426" s="18"/>
      <c r="H426" s="52"/>
      <c r="L426" s="60">
        <f t="shared" si="37"/>
        <v>0</v>
      </c>
      <c r="N426" s="60"/>
    </row>
    <row r="427" spans="1:14" s="17" customFormat="1" ht="14.25" hidden="1">
      <c r="A427" s="155" t="s">
        <v>527</v>
      </c>
      <c r="B427" s="154">
        <v>0</v>
      </c>
      <c r="C427" s="154">
        <v>0</v>
      </c>
      <c r="D427" s="150">
        <f t="shared" si="35"/>
        <v>0</v>
      </c>
      <c r="E427" s="151" t="str">
        <f t="shared" si="36"/>
        <v/>
      </c>
      <c r="F427" s="136">
        <f t="shared" si="34"/>
        <v>0</v>
      </c>
      <c r="G427" s="18"/>
      <c r="H427" s="52"/>
      <c r="L427" s="60">
        <f t="shared" si="37"/>
        <v>0</v>
      </c>
      <c r="N427" s="60"/>
    </row>
    <row r="428" spans="1:14" s="17" customFormat="1" ht="14.25" hidden="1">
      <c r="A428" s="155" t="s">
        <v>528</v>
      </c>
      <c r="B428" s="154">
        <v>0</v>
      </c>
      <c r="C428" s="154">
        <v>0</v>
      </c>
      <c r="D428" s="150">
        <f t="shared" si="35"/>
        <v>0</v>
      </c>
      <c r="E428" s="151" t="str">
        <f t="shared" si="36"/>
        <v/>
      </c>
      <c r="F428" s="136">
        <f t="shared" si="34"/>
        <v>0</v>
      </c>
      <c r="G428" s="18"/>
      <c r="H428" s="52"/>
      <c r="K428" s="17">
        <v>2</v>
      </c>
      <c r="L428" s="60">
        <f t="shared" si="37"/>
        <v>0</v>
      </c>
      <c r="M428" s="60">
        <f>C428-B428</f>
        <v>0</v>
      </c>
      <c r="N428" s="136" t="e">
        <f>M428/B428*100</f>
        <v>#DIV/0!</v>
      </c>
    </row>
    <row r="429" spans="1:14" s="17" customFormat="1" ht="14.25" hidden="1">
      <c r="A429" s="155" t="s">
        <v>529</v>
      </c>
      <c r="B429" s="154">
        <v>0</v>
      </c>
      <c r="C429" s="154">
        <v>0</v>
      </c>
      <c r="D429" s="150">
        <f t="shared" si="35"/>
        <v>0</v>
      </c>
      <c r="E429" s="151" t="str">
        <f t="shared" si="36"/>
        <v/>
      </c>
      <c r="F429" s="136">
        <f t="shared" si="34"/>
        <v>0</v>
      </c>
      <c r="G429" s="18"/>
      <c r="H429" s="52"/>
      <c r="L429" s="60">
        <f t="shared" si="37"/>
        <v>0</v>
      </c>
      <c r="M429" s="60">
        <f>C429-B429</f>
        <v>0</v>
      </c>
      <c r="N429" s="136" t="e">
        <f>M429/B429*100</f>
        <v>#DIV/0!</v>
      </c>
    </row>
    <row r="430" spans="1:14" s="17" customFormat="1" ht="14.25" hidden="1">
      <c r="A430" s="155" t="s">
        <v>530</v>
      </c>
      <c r="B430" s="154">
        <v>0</v>
      </c>
      <c r="C430" s="154">
        <v>0</v>
      </c>
      <c r="D430" s="150">
        <f t="shared" si="35"/>
        <v>0</v>
      </c>
      <c r="E430" s="151" t="str">
        <f t="shared" si="36"/>
        <v/>
      </c>
      <c r="F430" s="136">
        <f t="shared" si="34"/>
        <v>0</v>
      </c>
      <c r="G430" s="18"/>
      <c r="H430" s="52"/>
      <c r="L430" s="60">
        <f t="shared" si="37"/>
        <v>0</v>
      </c>
      <c r="N430" s="60"/>
    </row>
    <row r="431" spans="1:14" s="17" customFormat="1" ht="14.25">
      <c r="A431" s="153" t="s">
        <v>531</v>
      </c>
      <c r="B431" s="154">
        <f>B432+B433</f>
        <v>7</v>
      </c>
      <c r="C431" s="154">
        <f>C432+C433</f>
        <v>0</v>
      </c>
      <c r="D431" s="150">
        <f t="shared" si="35"/>
        <v>-7</v>
      </c>
      <c r="E431" s="151">
        <f t="shared" si="36"/>
        <v>-100</v>
      </c>
      <c r="F431" s="136">
        <f t="shared" si="34"/>
        <v>7</v>
      </c>
      <c r="G431" s="18"/>
      <c r="H431" s="52"/>
      <c r="L431" s="60">
        <f t="shared" si="37"/>
        <v>7</v>
      </c>
      <c r="N431" s="60"/>
    </row>
    <row r="432" spans="1:14" s="17" customFormat="1" ht="14.25">
      <c r="A432" s="155" t="s">
        <v>532</v>
      </c>
      <c r="B432" s="154">
        <v>7</v>
      </c>
      <c r="C432" s="154">
        <v>0</v>
      </c>
      <c r="D432" s="150">
        <f t="shared" si="35"/>
        <v>-7</v>
      </c>
      <c r="E432" s="151">
        <f t="shared" si="36"/>
        <v>-100</v>
      </c>
      <c r="F432" s="136">
        <f t="shared" si="34"/>
        <v>7</v>
      </c>
      <c r="G432" s="18"/>
      <c r="H432" s="52"/>
      <c r="K432" s="17">
        <v>2</v>
      </c>
      <c r="L432" s="60">
        <f t="shared" si="37"/>
        <v>7</v>
      </c>
      <c r="N432" s="60"/>
    </row>
    <row r="433" spans="1:14" s="17" customFormat="1" ht="14.25" hidden="1">
      <c r="A433" s="155" t="s">
        <v>533</v>
      </c>
      <c r="B433" s="154">
        <v>0</v>
      </c>
      <c r="C433" s="154">
        <v>0</v>
      </c>
      <c r="D433" s="150">
        <f t="shared" si="35"/>
        <v>0</v>
      </c>
      <c r="E433" s="151" t="str">
        <f t="shared" si="36"/>
        <v/>
      </c>
      <c r="F433" s="136">
        <f t="shared" si="34"/>
        <v>0</v>
      </c>
      <c r="G433" s="18"/>
      <c r="H433" s="52"/>
      <c r="L433" s="60">
        <f t="shared" si="37"/>
        <v>0</v>
      </c>
      <c r="N433" s="60"/>
    </row>
    <row r="434" spans="1:14" s="17" customFormat="1" ht="14.25">
      <c r="A434" s="153" t="s">
        <v>534</v>
      </c>
      <c r="B434" s="154">
        <f>B435+B440+B449+B456+B462+B466+B470+B474+B480+B487</f>
        <v>9233</v>
      </c>
      <c r="C434" s="154">
        <f>C435+C440+C449+C456+C462+C466+C470+C474+C480+C487</f>
        <v>8539</v>
      </c>
      <c r="D434" s="150">
        <f t="shared" si="35"/>
        <v>-694</v>
      </c>
      <c r="E434" s="151">
        <f t="shared" si="36"/>
        <v>-7.5165168417632406</v>
      </c>
      <c r="F434" s="136">
        <f t="shared" si="34"/>
        <v>17772</v>
      </c>
      <c r="G434" s="18"/>
      <c r="H434" s="52"/>
      <c r="L434" s="60">
        <f t="shared" si="37"/>
        <v>17772</v>
      </c>
      <c r="N434" s="60"/>
    </row>
    <row r="435" spans="1:14" s="17" customFormat="1" ht="14.25">
      <c r="A435" s="153" t="s">
        <v>535</v>
      </c>
      <c r="B435" s="154">
        <f>SUM(B436:B439)</f>
        <v>223</v>
      </c>
      <c r="C435" s="154">
        <f>SUM(C436:C439)</f>
        <v>438</v>
      </c>
      <c r="D435" s="150">
        <f t="shared" si="35"/>
        <v>215</v>
      </c>
      <c r="E435" s="151">
        <f t="shared" si="36"/>
        <v>96.412556053811656</v>
      </c>
      <c r="F435" s="136">
        <f t="shared" si="34"/>
        <v>661</v>
      </c>
      <c r="G435" s="18"/>
      <c r="H435" s="52"/>
      <c r="L435" s="60">
        <f t="shared" si="37"/>
        <v>661</v>
      </c>
      <c r="N435" s="60"/>
    </row>
    <row r="436" spans="1:14" s="17" customFormat="1" ht="14.25">
      <c r="A436" s="155" t="s">
        <v>271</v>
      </c>
      <c r="B436" s="154">
        <v>145</v>
      </c>
      <c r="C436" s="154">
        <v>68</v>
      </c>
      <c r="D436" s="150">
        <f t="shared" si="35"/>
        <v>-77</v>
      </c>
      <c r="E436" s="151">
        <f t="shared" si="36"/>
        <v>-53.103448275862064</v>
      </c>
      <c r="F436" s="136">
        <f t="shared" si="34"/>
        <v>213</v>
      </c>
      <c r="G436" s="18"/>
      <c r="H436" s="52"/>
      <c r="K436" s="17">
        <v>2</v>
      </c>
      <c r="L436" s="60">
        <f t="shared" si="37"/>
        <v>213</v>
      </c>
      <c r="M436" s="60">
        <f>C436-B436</f>
        <v>-77</v>
      </c>
      <c r="N436" s="136">
        <f>M436/B436*100</f>
        <v>-53.103448275862064</v>
      </c>
    </row>
    <row r="437" spans="1:14" s="17" customFormat="1" ht="14.25">
      <c r="A437" s="155" t="s">
        <v>272</v>
      </c>
      <c r="B437" s="154">
        <v>73</v>
      </c>
      <c r="C437" s="154">
        <v>370</v>
      </c>
      <c r="D437" s="150">
        <f t="shared" si="35"/>
        <v>297</v>
      </c>
      <c r="E437" s="151">
        <f t="shared" si="36"/>
        <v>406.84931506849313</v>
      </c>
      <c r="F437" s="136">
        <f t="shared" si="34"/>
        <v>443</v>
      </c>
      <c r="G437" s="18"/>
      <c r="H437" s="52"/>
      <c r="L437" s="60">
        <f t="shared" si="37"/>
        <v>443</v>
      </c>
      <c r="M437" s="60">
        <f>C437-B437</f>
        <v>297</v>
      </c>
      <c r="N437" s="136">
        <f>M437/B437*100</f>
        <v>406.84931506849313</v>
      </c>
    </row>
    <row r="438" spans="1:14" s="17" customFormat="1" ht="14.25" hidden="1">
      <c r="A438" s="155" t="s">
        <v>273</v>
      </c>
      <c r="B438" s="154"/>
      <c r="C438" s="154"/>
      <c r="D438" s="150">
        <f t="shared" si="35"/>
        <v>0</v>
      </c>
      <c r="E438" s="151" t="str">
        <f t="shared" si="36"/>
        <v/>
      </c>
      <c r="F438" s="136">
        <f t="shared" si="34"/>
        <v>0</v>
      </c>
      <c r="G438" s="18"/>
      <c r="H438" s="52"/>
      <c r="L438" s="60">
        <f t="shared" si="37"/>
        <v>0</v>
      </c>
      <c r="M438" s="60">
        <f>C438-B438</f>
        <v>0</v>
      </c>
      <c r="N438" s="136" t="e">
        <f>M438/B438*100</f>
        <v>#DIV/0!</v>
      </c>
    </row>
    <row r="439" spans="1:14" s="17" customFormat="1" ht="14.25">
      <c r="A439" s="155" t="s">
        <v>536</v>
      </c>
      <c r="B439" s="154">
        <v>5</v>
      </c>
      <c r="C439" s="154"/>
      <c r="D439" s="150">
        <f t="shared" si="35"/>
        <v>-5</v>
      </c>
      <c r="E439" s="151">
        <f t="shared" si="36"/>
        <v>-100</v>
      </c>
      <c r="F439" s="136">
        <f t="shared" si="34"/>
        <v>5</v>
      </c>
      <c r="G439" s="18"/>
      <c r="H439" s="52"/>
      <c r="L439" s="60">
        <f t="shared" si="37"/>
        <v>5</v>
      </c>
      <c r="N439" s="60"/>
    </row>
    <row r="440" spans="1:14" s="17" customFormat="1" ht="14.25">
      <c r="A440" s="153" t="s">
        <v>537</v>
      </c>
      <c r="B440" s="154">
        <f>SUM(B441:B448)</f>
        <v>7981</v>
      </c>
      <c r="C440" s="154">
        <f>SUM(C441:C448)</f>
        <v>7164</v>
      </c>
      <c r="D440" s="150">
        <f t="shared" si="35"/>
        <v>-817</v>
      </c>
      <c r="E440" s="151">
        <f t="shared" si="36"/>
        <v>-10.236812429520111</v>
      </c>
      <c r="F440" s="136">
        <f t="shared" si="34"/>
        <v>15145</v>
      </c>
      <c r="G440" s="18"/>
      <c r="H440" s="52"/>
      <c r="K440" s="17">
        <v>2</v>
      </c>
      <c r="L440" s="60">
        <f t="shared" si="37"/>
        <v>15145</v>
      </c>
      <c r="M440" s="60">
        <f>C440-B440</f>
        <v>-817</v>
      </c>
      <c r="N440" s="136">
        <f>M440/B440*100</f>
        <v>-10.236812429520111</v>
      </c>
    </row>
    <row r="441" spans="1:14" s="17" customFormat="1" ht="14.25">
      <c r="A441" s="155" t="s">
        <v>538</v>
      </c>
      <c r="B441" s="154">
        <v>290</v>
      </c>
      <c r="C441" s="154">
        <v>244</v>
      </c>
      <c r="D441" s="150">
        <f t="shared" si="35"/>
        <v>-46</v>
      </c>
      <c r="E441" s="151">
        <f t="shared" si="36"/>
        <v>-15.862068965517242</v>
      </c>
      <c r="F441" s="136">
        <f t="shared" si="34"/>
        <v>534</v>
      </c>
      <c r="G441" s="18"/>
      <c r="H441" s="52"/>
      <c r="L441" s="60">
        <f t="shared" si="37"/>
        <v>534</v>
      </c>
      <c r="M441" s="60">
        <f>C441-B441</f>
        <v>-46</v>
      </c>
      <c r="N441" s="136">
        <f>M441/B441*100</f>
        <v>-15.862068965517242</v>
      </c>
    </row>
    <row r="442" spans="1:14" s="17" customFormat="1" ht="14.25">
      <c r="A442" s="155" t="s">
        <v>539</v>
      </c>
      <c r="B442" s="154">
        <v>4069</v>
      </c>
      <c r="C442" s="154">
        <v>4145</v>
      </c>
      <c r="D442" s="150">
        <f t="shared" si="35"/>
        <v>76</v>
      </c>
      <c r="E442" s="151">
        <f t="shared" si="36"/>
        <v>1.8677807815188008</v>
      </c>
      <c r="F442" s="136">
        <f t="shared" si="34"/>
        <v>8214</v>
      </c>
      <c r="G442" s="18"/>
      <c r="H442" s="52"/>
      <c r="L442" s="60">
        <f t="shared" si="37"/>
        <v>8214</v>
      </c>
      <c r="M442" s="60">
        <f>C442-B442</f>
        <v>76</v>
      </c>
      <c r="N442" s="136">
        <f>M442/B442*100</f>
        <v>1.8677807815188008</v>
      </c>
    </row>
    <row r="443" spans="1:14" s="17" customFormat="1" ht="14.25">
      <c r="A443" s="155" t="s">
        <v>540</v>
      </c>
      <c r="B443" s="154">
        <v>1188</v>
      </c>
      <c r="C443" s="154">
        <v>1251</v>
      </c>
      <c r="D443" s="150">
        <f t="shared" si="35"/>
        <v>63</v>
      </c>
      <c r="E443" s="151">
        <f t="shared" si="36"/>
        <v>5.3030303030303028</v>
      </c>
      <c r="F443" s="136">
        <f t="shared" si="34"/>
        <v>2439</v>
      </c>
      <c r="G443" s="18"/>
      <c r="H443" s="52"/>
      <c r="L443" s="60">
        <f t="shared" si="37"/>
        <v>2439</v>
      </c>
      <c r="M443" s="17">
        <f>C443-B443</f>
        <v>63</v>
      </c>
      <c r="N443" s="60">
        <f>M443/B443*100</f>
        <v>5.3030303030303028</v>
      </c>
    </row>
    <row r="444" spans="1:14" s="17" customFormat="1" ht="14.25">
      <c r="A444" s="155" t="s">
        <v>541</v>
      </c>
      <c r="B444" s="154">
        <v>1534</v>
      </c>
      <c r="C444" s="154">
        <v>1310</v>
      </c>
      <c r="D444" s="150">
        <f t="shared" si="35"/>
        <v>-224</v>
      </c>
      <c r="E444" s="151">
        <f t="shared" si="36"/>
        <v>-14.602346805736635</v>
      </c>
      <c r="F444" s="136">
        <f t="shared" si="34"/>
        <v>2844</v>
      </c>
      <c r="G444" s="18"/>
      <c r="H444" s="52"/>
      <c r="L444" s="60">
        <f t="shared" si="37"/>
        <v>2844</v>
      </c>
      <c r="M444" s="17">
        <f>C444-B444</f>
        <v>-224</v>
      </c>
      <c r="N444" s="60">
        <f>M444/B444*100</f>
        <v>-14.602346805736635</v>
      </c>
    </row>
    <row r="445" spans="1:14" s="17" customFormat="1" ht="14.25" hidden="1">
      <c r="A445" s="155" t="s">
        <v>542</v>
      </c>
      <c r="B445" s="154"/>
      <c r="C445" s="154"/>
      <c r="D445" s="150">
        <f t="shared" si="35"/>
        <v>0</v>
      </c>
      <c r="E445" s="151" t="str">
        <f t="shared" si="36"/>
        <v/>
      </c>
      <c r="F445" s="136">
        <f t="shared" si="34"/>
        <v>0</v>
      </c>
      <c r="G445" s="18"/>
      <c r="H445" s="52"/>
      <c r="L445" s="60">
        <f t="shared" si="37"/>
        <v>0</v>
      </c>
      <c r="N445" s="60"/>
    </row>
    <row r="446" spans="1:14" s="17" customFormat="1" ht="14.25" hidden="1">
      <c r="A446" s="155" t="s">
        <v>543</v>
      </c>
      <c r="B446" s="154"/>
      <c r="C446" s="154"/>
      <c r="D446" s="150">
        <f t="shared" si="35"/>
        <v>0</v>
      </c>
      <c r="E446" s="151" t="str">
        <f t="shared" si="36"/>
        <v/>
      </c>
      <c r="F446" s="136">
        <f t="shared" si="34"/>
        <v>0</v>
      </c>
      <c r="G446" s="18"/>
      <c r="H446" s="52"/>
      <c r="K446" s="17">
        <v>2</v>
      </c>
      <c r="L446" s="60">
        <f t="shared" si="37"/>
        <v>0</v>
      </c>
      <c r="M446" s="60">
        <f>C446-B446</f>
        <v>0</v>
      </c>
      <c r="N446" s="136" t="e">
        <f>M446/B446*100</f>
        <v>#DIV/0!</v>
      </c>
    </row>
    <row r="447" spans="1:14" s="17" customFormat="1" ht="14.25" hidden="1">
      <c r="A447" s="155" t="s">
        <v>544</v>
      </c>
      <c r="B447" s="154"/>
      <c r="C447" s="154"/>
      <c r="D447" s="150">
        <f t="shared" si="35"/>
        <v>0</v>
      </c>
      <c r="E447" s="151" t="str">
        <f t="shared" si="36"/>
        <v/>
      </c>
      <c r="F447" s="136">
        <f t="shared" si="34"/>
        <v>0</v>
      </c>
      <c r="G447" s="18"/>
      <c r="H447" s="52"/>
      <c r="L447" s="60">
        <f t="shared" si="37"/>
        <v>0</v>
      </c>
      <c r="N447" s="60"/>
    </row>
    <row r="448" spans="1:14" s="17" customFormat="1" ht="14.25">
      <c r="A448" s="155" t="s">
        <v>545</v>
      </c>
      <c r="B448" s="154">
        <v>900</v>
      </c>
      <c r="C448" s="154">
        <v>214</v>
      </c>
      <c r="D448" s="150">
        <f t="shared" si="35"/>
        <v>-686</v>
      </c>
      <c r="E448" s="151">
        <f t="shared" si="36"/>
        <v>-76.222222222222229</v>
      </c>
      <c r="F448" s="136">
        <f t="shared" si="34"/>
        <v>1114</v>
      </c>
      <c r="G448" s="18"/>
      <c r="H448" s="52"/>
      <c r="L448" s="60">
        <f t="shared" si="37"/>
        <v>1114</v>
      </c>
      <c r="N448" s="60"/>
    </row>
    <row r="449" spans="1:14" s="17" customFormat="1" ht="14.25" hidden="1">
      <c r="A449" s="153" t="s">
        <v>546</v>
      </c>
      <c r="B449" s="154">
        <f>SUM(B450:B455)</f>
        <v>0</v>
      </c>
      <c r="C449" s="154">
        <f>SUM(C450:C455)</f>
        <v>0</v>
      </c>
      <c r="D449" s="150">
        <f t="shared" si="35"/>
        <v>0</v>
      </c>
      <c r="E449" s="151" t="str">
        <f t="shared" si="36"/>
        <v/>
      </c>
      <c r="F449" s="136">
        <f t="shared" si="34"/>
        <v>0</v>
      </c>
      <c r="G449" s="18"/>
      <c r="H449" s="52"/>
      <c r="L449" s="60">
        <f t="shared" si="37"/>
        <v>0</v>
      </c>
      <c r="M449" s="60">
        <f>C449-B449</f>
        <v>0</v>
      </c>
      <c r="N449" s="136" t="e">
        <f>M449/B449*100</f>
        <v>#DIV/0!</v>
      </c>
    </row>
    <row r="450" spans="1:14" s="17" customFormat="1" ht="14.25" hidden="1">
      <c r="A450" s="155" t="s">
        <v>547</v>
      </c>
      <c r="B450" s="154">
        <v>0</v>
      </c>
      <c r="C450" s="154">
        <v>0</v>
      </c>
      <c r="D450" s="150">
        <f t="shared" si="35"/>
        <v>0</v>
      </c>
      <c r="E450" s="151" t="str">
        <f t="shared" si="36"/>
        <v/>
      </c>
      <c r="F450" s="136">
        <f t="shared" ref="F450:F513" si="38">B450+C450</f>
        <v>0</v>
      </c>
      <c r="G450" s="18"/>
      <c r="H450" s="52"/>
      <c r="L450" s="60">
        <f t="shared" si="37"/>
        <v>0</v>
      </c>
      <c r="M450" s="60">
        <f>C450-B450</f>
        <v>0</v>
      </c>
      <c r="N450" s="136" t="e">
        <f>M450/B450*100</f>
        <v>#DIV/0!</v>
      </c>
    </row>
    <row r="451" spans="1:14" s="17" customFormat="1" ht="14.25" hidden="1">
      <c r="A451" s="155" t="s">
        <v>548</v>
      </c>
      <c r="B451" s="154">
        <v>0</v>
      </c>
      <c r="C451" s="154">
        <v>0</v>
      </c>
      <c r="D451" s="150">
        <f t="shared" si="35"/>
        <v>0</v>
      </c>
      <c r="E451" s="151" t="str">
        <f t="shared" si="36"/>
        <v/>
      </c>
      <c r="F451" s="136">
        <f t="shared" si="38"/>
        <v>0</v>
      </c>
      <c r="G451" s="18"/>
      <c r="H451" s="52"/>
      <c r="L451" s="60">
        <f t="shared" si="37"/>
        <v>0</v>
      </c>
      <c r="N451" s="60"/>
    </row>
    <row r="452" spans="1:14" s="17" customFormat="1" ht="14.25" hidden="1">
      <c r="A452" s="155" t="s">
        <v>549</v>
      </c>
      <c r="B452" s="154">
        <v>0</v>
      </c>
      <c r="C452" s="154">
        <v>0</v>
      </c>
      <c r="D452" s="150">
        <f t="shared" si="35"/>
        <v>0</v>
      </c>
      <c r="E452" s="151" t="str">
        <f t="shared" si="36"/>
        <v/>
      </c>
      <c r="F452" s="136">
        <f t="shared" si="38"/>
        <v>0</v>
      </c>
      <c r="G452" s="18"/>
      <c r="H452" s="52"/>
      <c r="L452" s="60">
        <f t="shared" si="37"/>
        <v>0</v>
      </c>
      <c r="M452" s="60">
        <f t="shared" ref="M452:M457" si="39">C452-B452</f>
        <v>0</v>
      </c>
      <c r="N452" s="136" t="e">
        <f t="shared" ref="N452:N457" si="40">M452/B452*100</f>
        <v>#DIV/0!</v>
      </c>
    </row>
    <row r="453" spans="1:14" s="17" customFormat="1" ht="14.25" hidden="1">
      <c r="A453" s="155" t="s">
        <v>550</v>
      </c>
      <c r="B453" s="154">
        <v>0</v>
      </c>
      <c r="C453" s="154">
        <v>0</v>
      </c>
      <c r="D453" s="150">
        <f t="shared" ref="D453:D516" si="41">C453-B453</f>
        <v>0</v>
      </c>
      <c r="E453" s="151" t="str">
        <f t="shared" ref="E453:E516" si="42">IF(B453=0,"",D453/B453*100)</f>
        <v/>
      </c>
      <c r="F453" s="136">
        <f t="shared" si="38"/>
        <v>0</v>
      </c>
      <c r="G453" s="18"/>
      <c r="H453" s="52"/>
      <c r="K453" s="17">
        <v>2</v>
      </c>
      <c r="L453" s="60">
        <f t="shared" si="37"/>
        <v>0</v>
      </c>
      <c r="M453" s="60">
        <f t="shared" si="39"/>
        <v>0</v>
      </c>
      <c r="N453" s="136" t="e">
        <f t="shared" si="40"/>
        <v>#DIV/0!</v>
      </c>
    </row>
    <row r="454" spans="1:14" s="17" customFormat="1" ht="14.25" hidden="1">
      <c r="A454" s="155" t="s">
        <v>551</v>
      </c>
      <c r="B454" s="154">
        <v>0</v>
      </c>
      <c r="C454" s="154">
        <v>0</v>
      </c>
      <c r="D454" s="150">
        <f t="shared" si="41"/>
        <v>0</v>
      </c>
      <c r="E454" s="151" t="str">
        <f t="shared" si="42"/>
        <v/>
      </c>
      <c r="F454" s="136">
        <f t="shared" si="38"/>
        <v>0</v>
      </c>
      <c r="G454" s="18"/>
      <c r="H454" s="52"/>
      <c r="K454" s="17">
        <v>1</v>
      </c>
      <c r="L454" s="60">
        <f t="shared" si="37"/>
        <v>0</v>
      </c>
      <c r="M454" s="60">
        <f t="shared" si="39"/>
        <v>0</v>
      </c>
      <c r="N454" s="136" t="e">
        <f t="shared" si="40"/>
        <v>#DIV/0!</v>
      </c>
    </row>
    <row r="455" spans="1:14" s="17" customFormat="1" ht="14.25" hidden="1">
      <c r="A455" s="155" t="s">
        <v>552</v>
      </c>
      <c r="B455" s="154">
        <v>0</v>
      </c>
      <c r="C455" s="154">
        <v>0</v>
      </c>
      <c r="D455" s="150">
        <f t="shared" si="41"/>
        <v>0</v>
      </c>
      <c r="E455" s="151" t="str">
        <f t="shared" si="42"/>
        <v/>
      </c>
      <c r="F455" s="136">
        <f t="shared" si="38"/>
        <v>0</v>
      </c>
      <c r="G455" s="18"/>
      <c r="H455" s="52"/>
      <c r="K455" s="17">
        <v>2</v>
      </c>
      <c r="L455" s="60">
        <f t="shared" si="37"/>
        <v>0</v>
      </c>
      <c r="M455" s="60">
        <f t="shared" si="39"/>
        <v>0</v>
      </c>
      <c r="N455" s="136" t="e">
        <f t="shared" si="40"/>
        <v>#DIV/0!</v>
      </c>
    </row>
    <row r="456" spans="1:14" s="17" customFormat="1" ht="14.25" hidden="1">
      <c r="A456" s="153" t="s">
        <v>553</v>
      </c>
      <c r="B456" s="154">
        <f>SUM(B457:B461)</f>
        <v>0</v>
      </c>
      <c r="C456" s="154">
        <f>SUM(C457:C461)</f>
        <v>0</v>
      </c>
      <c r="D456" s="150">
        <f t="shared" si="41"/>
        <v>0</v>
      </c>
      <c r="E456" s="151" t="str">
        <f t="shared" si="42"/>
        <v/>
      </c>
      <c r="F456" s="136">
        <f t="shared" si="38"/>
        <v>0</v>
      </c>
      <c r="G456" s="18"/>
      <c r="H456" s="52"/>
      <c r="L456" s="60">
        <f t="shared" si="37"/>
        <v>0</v>
      </c>
      <c r="M456" s="60">
        <f t="shared" si="39"/>
        <v>0</v>
      </c>
      <c r="N456" s="136" t="e">
        <f t="shared" si="40"/>
        <v>#DIV/0!</v>
      </c>
    </row>
    <row r="457" spans="1:14" s="17" customFormat="1" ht="14.25" hidden="1">
      <c r="A457" s="155" t="s">
        <v>554</v>
      </c>
      <c r="B457" s="154">
        <v>0</v>
      </c>
      <c r="C457" s="154">
        <v>0</v>
      </c>
      <c r="D457" s="150">
        <f t="shared" si="41"/>
        <v>0</v>
      </c>
      <c r="E457" s="151" t="str">
        <f t="shared" si="42"/>
        <v/>
      </c>
      <c r="F457" s="136">
        <f t="shared" si="38"/>
        <v>0</v>
      </c>
      <c r="G457" s="18"/>
      <c r="H457" s="52"/>
      <c r="L457" s="60">
        <f t="shared" si="37"/>
        <v>0</v>
      </c>
      <c r="M457" s="60">
        <f t="shared" si="39"/>
        <v>0</v>
      </c>
      <c r="N457" s="136" t="e">
        <f t="shared" si="40"/>
        <v>#DIV/0!</v>
      </c>
    </row>
    <row r="458" spans="1:14" s="17" customFormat="1" ht="14.25" hidden="1">
      <c r="A458" s="155" t="s">
        <v>555</v>
      </c>
      <c r="B458" s="154">
        <v>0</v>
      </c>
      <c r="C458" s="154">
        <v>0</v>
      </c>
      <c r="D458" s="150">
        <f t="shared" si="41"/>
        <v>0</v>
      </c>
      <c r="E458" s="151" t="str">
        <f t="shared" si="42"/>
        <v/>
      </c>
      <c r="F458" s="136">
        <f t="shared" si="38"/>
        <v>0</v>
      </c>
      <c r="G458" s="18"/>
      <c r="H458" s="52"/>
      <c r="L458" s="60">
        <f t="shared" si="37"/>
        <v>0</v>
      </c>
      <c r="N458" s="60"/>
    </row>
    <row r="459" spans="1:14" s="17" customFormat="1" ht="14.25" hidden="1">
      <c r="A459" s="155" t="s">
        <v>556</v>
      </c>
      <c r="B459" s="154">
        <v>0</v>
      </c>
      <c r="C459" s="154">
        <v>0</v>
      </c>
      <c r="D459" s="150">
        <f t="shared" si="41"/>
        <v>0</v>
      </c>
      <c r="E459" s="151" t="str">
        <f t="shared" si="42"/>
        <v/>
      </c>
      <c r="F459" s="136">
        <f t="shared" si="38"/>
        <v>0</v>
      </c>
      <c r="G459" s="18"/>
      <c r="H459" s="52"/>
      <c r="L459" s="60">
        <f t="shared" si="37"/>
        <v>0</v>
      </c>
      <c r="M459" s="60">
        <f>C459-B459</f>
        <v>0</v>
      </c>
      <c r="N459" s="136" t="e">
        <f>M459/B459*100</f>
        <v>#DIV/0!</v>
      </c>
    </row>
    <row r="460" spans="1:14" s="17" customFormat="1" ht="14.25" hidden="1">
      <c r="A460" s="155" t="s">
        <v>557</v>
      </c>
      <c r="B460" s="154">
        <v>0</v>
      </c>
      <c r="C460" s="154">
        <v>0</v>
      </c>
      <c r="D460" s="150">
        <f t="shared" si="41"/>
        <v>0</v>
      </c>
      <c r="E460" s="151" t="str">
        <f t="shared" si="42"/>
        <v/>
      </c>
      <c r="F460" s="136">
        <f t="shared" si="38"/>
        <v>0</v>
      </c>
      <c r="G460" s="18"/>
      <c r="H460" s="52"/>
      <c r="K460" s="17">
        <v>2</v>
      </c>
      <c r="L460" s="60">
        <f t="shared" si="37"/>
        <v>0</v>
      </c>
      <c r="M460" s="60">
        <f>C460-B460</f>
        <v>0</v>
      </c>
      <c r="N460" s="136" t="e">
        <f>M460/B460*100</f>
        <v>#DIV/0!</v>
      </c>
    </row>
    <row r="461" spans="1:14" s="17" customFormat="1" ht="14.25" hidden="1">
      <c r="A461" s="155" t="s">
        <v>558</v>
      </c>
      <c r="B461" s="154">
        <v>0</v>
      </c>
      <c r="C461" s="154">
        <v>0</v>
      </c>
      <c r="D461" s="150">
        <f t="shared" si="41"/>
        <v>0</v>
      </c>
      <c r="E461" s="151" t="str">
        <f t="shared" si="42"/>
        <v/>
      </c>
      <c r="F461" s="136">
        <f t="shared" si="38"/>
        <v>0</v>
      </c>
      <c r="G461" s="18"/>
      <c r="H461" s="52"/>
      <c r="L461" s="60">
        <f t="shared" ref="L461:L526" si="43">SUM(B461,C461)</f>
        <v>0</v>
      </c>
      <c r="M461" s="60">
        <f>C461-B461</f>
        <v>0</v>
      </c>
      <c r="N461" s="136" t="e">
        <f>M461/B461*100</f>
        <v>#DIV/0!</v>
      </c>
    </row>
    <row r="462" spans="1:14" s="17" customFormat="1" ht="14.25" hidden="1">
      <c r="A462" s="153" t="s">
        <v>559</v>
      </c>
      <c r="B462" s="154">
        <f>SUM(B463:B465)</f>
        <v>0</v>
      </c>
      <c r="C462" s="154">
        <f>SUM(C463:C465)</f>
        <v>0</v>
      </c>
      <c r="D462" s="150">
        <f t="shared" si="41"/>
        <v>0</v>
      </c>
      <c r="E462" s="151" t="str">
        <f t="shared" si="42"/>
        <v/>
      </c>
      <c r="F462" s="136">
        <f t="shared" si="38"/>
        <v>0</v>
      </c>
      <c r="G462" s="18"/>
      <c r="H462" s="52"/>
      <c r="L462" s="60">
        <f t="shared" si="43"/>
        <v>0</v>
      </c>
      <c r="N462" s="60"/>
    </row>
    <row r="463" spans="1:14" s="17" customFormat="1" ht="14.25" hidden="1">
      <c r="A463" s="155" t="s">
        <v>560</v>
      </c>
      <c r="B463" s="154">
        <v>0</v>
      </c>
      <c r="C463" s="154">
        <v>0</v>
      </c>
      <c r="D463" s="150">
        <f t="shared" si="41"/>
        <v>0</v>
      </c>
      <c r="E463" s="151" t="str">
        <f t="shared" si="42"/>
        <v/>
      </c>
      <c r="F463" s="136">
        <f t="shared" si="38"/>
        <v>0</v>
      </c>
      <c r="G463" s="18"/>
      <c r="H463" s="52"/>
      <c r="L463" s="60">
        <f t="shared" si="43"/>
        <v>0</v>
      </c>
      <c r="N463" s="60"/>
    </row>
    <row r="464" spans="1:14" s="17" customFormat="1" ht="14.25" hidden="1">
      <c r="A464" s="155" t="s">
        <v>561</v>
      </c>
      <c r="B464" s="154">
        <v>0</v>
      </c>
      <c r="C464" s="154">
        <v>0</v>
      </c>
      <c r="D464" s="150">
        <f t="shared" si="41"/>
        <v>0</v>
      </c>
      <c r="E464" s="151" t="str">
        <f t="shared" si="42"/>
        <v/>
      </c>
      <c r="F464" s="136">
        <f t="shared" si="38"/>
        <v>0</v>
      </c>
      <c r="G464" s="18"/>
      <c r="H464" s="52"/>
      <c r="L464" s="60">
        <f t="shared" si="43"/>
        <v>0</v>
      </c>
      <c r="N464" s="60"/>
    </row>
    <row r="465" spans="1:14" s="17" customFormat="1" ht="14.25" hidden="1">
      <c r="A465" s="155" t="s">
        <v>562</v>
      </c>
      <c r="B465" s="154">
        <v>0</v>
      </c>
      <c r="C465" s="154">
        <v>0</v>
      </c>
      <c r="D465" s="150">
        <f t="shared" si="41"/>
        <v>0</v>
      </c>
      <c r="E465" s="151" t="str">
        <f t="shared" si="42"/>
        <v/>
      </c>
      <c r="F465" s="136">
        <f t="shared" si="38"/>
        <v>0</v>
      </c>
      <c r="G465" s="18"/>
      <c r="H465" s="52"/>
      <c r="L465" s="60">
        <f t="shared" si="43"/>
        <v>0</v>
      </c>
      <c r="N465" s="60"/>
    </row>
    <row r="466" spans="1:14" s="17" customFormat="1" ht="14.25" hidden="1">
      <c r="A466" s="153" t="s">
        <v>563</v>
      </c>
      <c r="B466" s="154">
        <f>SUM(B467:B469)</f>
        <v>0</v>
      </c>
      <c r="C466" s="154">
        <f>SUM(C467:C469)</f>
        <v>0</v>
      </c>
      <c r="D466" s="150">
        <f t="shared" si="41"/>
        <v>0</v>
      </c>
      <c r="E466" s="151" t="str">
        <f t="shared" si="42"/>
        <v/>
      </c>
      <c r="F466" s="136">
        <f t="shared" si="38"/>
        <v>0</v>
      </c>
      <c r="G466" s="18"/>
      <c r="H466" s="52"/>
      <c r="L466" s="60">
        <f t="shared" si="43"/>
        <v>0</v>
      </c>
      <c r="N466" s="60"/>
    </row>
    <row r="467" spans="1:14" s="17" customFormat="1" ht="14.25" hidden="1">
      <c r="A467" s="155" t="s">
        <v>564</v>
      </c>
      <c r="B467" s="154">
        <v>0</v>
      </c>
      <c r="C467" s="154">
        <v>0</v>
      </c>
      <c r="D467" s="150">
        <f t="shared" si="41"/>
        <v>0</v>
      </c>
      <c r="E467" s="151" t="str">
        <f t="shared" si="42"/>
        <v/>
      </c>
      <c r="F467" s="136">
        <f t="shared" si="38"/>
        <v>0</v>
      </c>
      <c r="G467" s="18"/>
      <c r="H467" s="52"/>
      <c r="L467" s="60">
        <f t="shared" si="43"/>
        <v>0</v>
      </c>
      <c r="N467" s="60"/>
    </row>
    <row r="468" spans="1:14" s="17" customFormat="1" ht="14.25" hidden="1">
      <c r="A468" s="155" t="s">
        <v>565</v>
      </c>
      <c r="B468" s="154">
        <v>0</v>
      </c>
      <c r="C468" s="154">
        <v>0</v>
      </c>
      <c r="D468" s="150">
        <f t="shared" si="41"/>
        <v>0</v>
      </c>
      <c r="E468" s="151" t="str">
        <f t="shared" si="42"/>
        <v/>
      </c>
      <c r="F468" s="136">
        <f t="shared" si="38"/>
        <v>0</v>
      </c>
      <c r="G468" s="18"/>
      <c r="H468" s="52"/>
      <c r="L468" s="60">
        <f t="shared" si="43"/>
        <v>0</v>
      </c>
      <c r="N468" s="60"/>
    </row>
    <row r="469" spans="1:14" s="17" customFormat="1" ht="14.25" hidden="1">
      <c r="A469" s="155" t="s">
        <v>566</v>
      </c>
      <c r="B469" s="154">
        <v>0</v>
      </c>
      <c r="C469" s="154">
        <v>0</v>
      </c>
      <c r="D469" s="150">
        <f t="shared" si="41"/>
        <v>0</v>
      </c>
      <c r="E469" s="151" t="str">
        <f t="shared" si="42"/>
        <v/>
      </c>
      <c r="F469" s="136">
        <f t="shared" si="38"/>
        <v>0</v>
      </c>
      <c r="G469" s="18"/>
      <c r="H469" s="52"/>
      <c r="K469" s="17">
        <v>2</v>
      </c>
      <c r="L469" s="60">
        <f t="shared" si="43"/>
        <v>0</v>
      </c>
      <c r="M469" s="60">
        <f>C469-B469</f>
        <v>0</v>
      </c>
      <c r="N469" s="136" t="e">
        <f>M469/B469*100</f>
        <v>#DIV/0!</v>
      </c>
    </row>
    <row r="470" spans="1:14" s="17" customFormat="1" ht="14.25">
      <c r="A470" s="153" t="s">
        <v>567</v>
      </c>
      <c r="B470" s="154">
        <f>SUM(B471:B473)</f>
        <v>10</v>
      </c>
      <c r="C470" s="154">
        <f>SUM(C471:C473)</f>
        <v>0</v>
      </c>
      <c r="D470" s="150">
        <f t="shared" si="41"/>
        <v>-10</v>
      </c>
      <c r="E470" s="151">
        <f t="shared" si="42"/>
        <v>-100</v>
      </c>
      <c r="F470" s="136">
        <f t="shared" si="38"/>
        <v>10</v>
      </c>
      <c r="G470" s="18"/>
      <c r="H470" s="52"/>
      <c r="L470" s="60">
        <f t="shared" si="43"/>
        <v>10</v>
      </c>
      <c r="M470" s="60">
        <f>C470-B470</f>
        <v>-10</v>
      </c>
      <c r="N470" s="136">
        <f>M470/B470*100</f>
        <v>-100</v>
      </c>
    </row>
    <row r="471" spans="1:14" s="17" customFormat="1" ht="14.25">
      <c r="A471" s="155" t="s">
        <v>568</v>
      </c>
      <c r="B471" s="154">
        <v>10</v>
      </c>
      <c r="C471" s="154"/>
      <c r="D471" s="150">
        <f t="shared" si="41"/>
        <v>-10</v>
      </c>
      <c r="E471" s="151">
        <f t="shared" si="42"/>
        <v>-100</v>
      </c>
      <c r="F471" s="136">
        <f t="shared" si="38"/>
        <v>10</v>
      </c>
      <c r="G471" s="18"/>
      <c r="H471" s="52"/>
      <c r="L471" s="60">
        <f t="shared" si="43"/>
        <v>10</v>
      </c>
      <c r="N471" s="60"/>
    </row>
    <row r="472" spans="1:14" s="17" customFormat="1" ht="14.25" hidden="1">
      <c r="A472" s="155" t="s">
        <v>569</v>
      </c>
      <c r="B472" s="154">
        <v>0</v>
      </c>
      <c r="C472" s="154">
        <v>0</v>
      </c>
      <c r="D472" s="150">
        <f t="shared" si="41"/>
        <v>0</v>
      </c>
      <c r="E472" s="151" t="str">
        <f t="shared" si="42"/>
        <v/>
      </c>
      <c r="F472" s="136">
        <f t="shared" si="38"/>
        <v>0</v>
      </c>
      <c r="G472" s="18"/>
      <c r="H472" s="52"/>
      <c r="L472" s="60">
        <f t="shared" si="43"/>
        <v>0</v>
      </c>
      <c r="N472" s="60"/>
    </row>
    <row r="473" spans="1:14" s="17" customFormat="1" ht="14.25" hidden="1">
      <c r="A473" s="155" t="s">
        <v>570</v>
      </c>
      <c r="B473" s="154">
        <v>0</v>
      </c>
      <c r="C473" s="154">
        <v>0</v>
      </c>
      <c r="D473" s="150">
        <f t="shared" si="41"/>
        <v>0</v>
      </c>
      <c r="E473" s="151" t="str">
        <f t="shared" si="42"/>
        <v/>
      </c>
      <c r="F473" s="136">
        <f t="shared" si="38"/>
        <v>0</v>
      </c>
      <c r="G473" s="18"/>
      <c r="H473" s="52"/>
      <c r="L473" s="60">
        <f t="shared" si="43"/>
        <v>0</v>
      </c>
      <c r="N473" s="60"/>
    </row>
    <row r="474" spans="1:14" s="17" customFormat="1" ht="14.25">
      <c r="A474" s="153" t="s">
        <v>571</v>
      </c>
      <c r="B474" s="154">
        <f>SUM(B475:B479)</f>
        <v>468</v>
      </c>
      <c r="C474" s="154">
        <f>SUM(C475:C479)</f>
        <v>406</v>
      </c>
      <c r="D474" s="150">
        <f t="shared" si="41"/>
        <v>-62</v>
      </c>
      <c r="E474" s="151">
        <f t="shared" si="42"/>
        <v>-13.247863247863249</v>
      </c>
      <c r="F474" s="136">
        <f t="shared" si="38"/>
        <v>874</v>
      </c>
      <c r="G474" s="18"/>
      <c r="H474" s="52"/>
      <c r="L474" s="60">
        <f t="shared" si="43"/>
        <v>874</v>
      </c>
      <c r="N474" s="60"/>
    </row>
    <row r="475" spans="1:14" s="17" customFormat="1" ht="14.25">
      <c r="A475" s="155" t="s">
        <v>572</v>
      </c>
      <c r="B475" s="154">
        <v>269</v>
      </c>
      <c r="C475" s="154">
        <v>267</v>
      </c>
      <c r="D475" s="150">
        <f t="shared" si="41"/>
        <v>-2</v>
      </c>
      <c r="E475" s="151">
        <f t="shared" si="42"/>
        <v>-0.74349442379182151</v>
      </c>
      <c r="F475" s="136">
        <f t="shared" si="38"/>
        <v>536</v>
      </c>
      <c r="G475" s="18"/>
      <c r="H475" s="52"/>
      <c r="K475" s="17">
        <v>2</v>
      </c>
      <c r="L475" s="60">
        <f t="shared" si="43"/>
        <v>536</v>
      </c>
      <c r="M475" s="60">
        <f>C475-B475</f>
        <v>-2</v>
      </c>
      <c r="N475" s="136">
        <f>M475/B475*100</f>
        <v>-0.74349442379182151</v>
      </c>
    </row>
    <row r="476" spans="1:14" s="17" customFormat="1" ht="14.25">
      <c r="A476" s="155" t="s">
        <v>573</v>
      </c>
      <c r="B476" s="154">
        <v>199</v>
      </c>
      <c r="C476" s="154">
        <v>139</v>
      </c>
      <c r="D476" s="150">
        <f t="shared" si="41"/>
        <v>-60</v>
      </c>
      <c r="E476" s="151">
        <f t="shared" si="42"/>
        <v>-30.150753768844218</v>
      </c>
      <c r="F476" s="136">
        <f t="shared" si="38"/>
        <v>338</v>
      </c>
      <c r="G476" s="18"/>
      <c r="H476" s="52"/>
      <c r="L476" s="60">
        <f t="shared" si="43"/>
        <v>338</v>
      </c>
      <c r="N476" s="60"/>
    </row>
    <row r="477" spans="1:14" s="17" customFormat="1" ht="14.25" hidden="1">
      <c r="A477" s="155" t="s">
        <v>574</v>
      </c>
      <c r="B477" s="154">
        <v>0</v>
      </c>
      <c r="C477" s="154">
        <v>0</v>
      </c>
      <c r="D477" s="150">
        <f t="shared" si="41"/>
        <v>0</v>
      </c>
      <c r="E477" s="151" t="str">
        <f t="shared" si="42"/>
        <v/>
      </c>
      <c r="F477" s="136">
        <f t="shared" si="38"/>
        <v>0</v>
      </c>
      <c r="G477" s="18"/>
      <c r="H477" s="52"/>
      <c r="L477" s="60">
        <f t="shared" si="43"/>
        <v>0</v>
      </c>
      <c r="N477" s="60"/>
    </row>
    <row r="478" spans="1:14" s="17" customFormat="1" ht="14.25" hidden="1">
      <c r="A478" s="155" t="s">
        <v>575</v>
      </c>
      <c r="B478" s="154">
        <v>0</v>
      </c>
      <c r="C478" s="154">
        <v>0</v>
      </c>
      <c r="D478" s="150">
        <f t="shared" si="41"/>
        <v>0</v>
      </c>
      <c r="E478" s="151" t="str">
        <f t="shared" si="42"/>
        <v/>
      </c>
      <c r="F478" s="136">
        <f t="shared" si="38"/>
        <v>0</v>
      </c>
      <c r="G478" s="18"/>
      <c r="H478" s="52"/>
      <c r="L478" s="60">
        <f t="shared" si="43"/>
        <v>0</v>
      </c>
      <c r="N478" s="60"/>
    </row>
    <row r="479" spans="1:14" s="17" customFormat="1" ht="14.25" hidden="1">
      <c r="A479" s="155" t="s">
        <v>576</v>
      </c>
      <c r="B479" s="154">
        <v>0</v>
      </c>
      <c r="C479" s="154">
        <v>0</v>
      </c>
      <c r="D479" s="150">
        <f t="shared" si="41"/>
        <v>0</v>
      </c>
      <c r="E479" s="151" t="str">
        <f t="shared" si="42"/>
        <v/>
      </c>
      <c r="F479" s="136">
        <f t="shared" si="38"/>
        <v>0</v>
      </c>
      <c r="G479" s="18"/>
      <c r="H479" s="52"/>
      <c r="L479" s="60">
        <f t="shared" si="43"/>
        <v>0</v>
      </c>
      <c r="M479" s="60">
        <f>C479-B479</f>
        <v>0</v>
      </c>
      <c r="N479" s="136" t="e">
        <f>M479/B479*100</f>
        <v>#DIV/0!</v>
      </c>
    </row>
    <row r="480" spans="1:14" s="17" customFormat="1" ht="14.25">
      <c r="A480" s="153" t="s">
        <v>577</v>
      </c>
      <c r="B480" s="154">
        <f>SUM(B481:B486)</f>
        <v>551</v>
      </c>
      <c r="C480" s="154">
        <f>SUM(C481:C486)</f>
        <v>531</v>
      </c>
      <c r="D480" s="150">
        <f t="shared" si="41"/>
        <v>-20</v>
      </c>
      <c r="E480" s="151">
        <f t="shared" si="42"/>
        <v>-3.6297640653357535</v>
      </c>
      <c r="F480" s="136">
        <f t="shared" si="38"/>
        <v>1082</v>
      </c>
      <c r="G480" s="18"/>
      <c r="H480" s="52"/>
      <c r="L480" s="60">
        <f t="shared" si="43"/>
        <v>1082</v>
      </c>
      <c r="N480" s="60"/>
    </row>
    <row r="481" spans="1:14" s="17" customFormat="1" ht="14.25" hidden="1">
      <c r="A481" s="155" t="s">
        <v>578</v>
      </c>
      <c r="B481" s="154">
        <v>0</v>
      </c>
      <c r="C481" s="154">
        <v>0</v>
      </c>
      <c r="D481" s="150">
        <f t="shared" si="41"/>
        <v>0</v>
      </c>
      <c r="E481" s="151" t="str">
        <f t="shared" si="42"/>
        <v/>
      </c>
      <c r="F481" s="136">
        <f t="shared" si="38"/>
        <v>0</v>
      </c>
      <c r="G481" s="18"/>
      <c r="H481" s="52"/>
      <c r="K481" s="17">
        <v>2</v>
      </c>
      <c r="L481" s="60">
        <f t="shared" si="43"/>
        <v>0</v>
      </c>
      <c r="N481" s="60"/>
    </row>
    <row r="482" spans="1:14" s="17" customFormat="1" ht="14.25" hidden="1">
      <c r="A482" s="155" t="s">
        <v>579</v>
      </c>
      <c r="B482" s="154">
        <v>0</v>
      </c>
      <c r="C482" s="154">
        <v>0</v>
      </c>
      <c r="D482" s="150">
        <f t="shared" si="41"/>
        <v>0</v>
      </c>
      <c r="E482" s="151" t="str">
        <f t="shared" si="42"/>
        <v/>
      </c>
      <c r="F482" s="136">
        <f t="shared" si="38"/>
        <v>0</v>
      </c>
      <c r="G482" s="18"/>
      <c r="H482" s="52"/>
      <c r="L482" s="60">
        <f t="shared" si="43"/>
        <v>0</v>
      </c>
      <c r="N482" s="60"/>
    </row>
    <row r="483" spans="1:14" s="17" customFormat="1" ht="14.25">
      <c r="A483" s="155" t="s">
        <v>1414</v>
      </c>
      <c r="B483" s="154"/>
      <c r="C483" s="154">
        <v>531</v>
      </c>
      <c r="D483" s="150">
        <f t="shared" si="41"/>
        <v>531</v>
      </c>
      <c r="E483" s="151" t="str">
        <f t="shared" si="42"/>
        <v/>
      </c>
      <c r="F483" s="136">
        <f t="shared" si="38"/>
        <v>531</v>
      </c>
      <c r="G483" s="18"/>
      <c r="H483" s="52"/>
      <c r="L483" s="60">
        <f t="shared" si="43"/>
        <v>531</v>
      </c>
      <c r="N483" s="60"/>
    </row>
    <row r="484" spans="1:14" s="17" customFormat="1" ht="14.25" hidden="1">
      <c r="A484" s="155" t="s">
        <v>580</v>
      </c>
      <c r="B484" s="154">
        <v>0</v>
      </c>
      <c r="C484" s="154">
        <v>0</v>
      </c>
      <c r="D484" s="150">
        <f t="shared" si="41"/>
        <v>0</v>
      </c>
      <c r="E484" s="151" t="str">
        <f t="shared" si="42"/>
        <v/>
      </c>
      <c r="F484" s="136">
        <f t="shared" si="38"/>
        <v>0</v>
      </c>
      <c r="G484" s="18"/>
      <c r="H484" s="52"/>
      <c r="L484" s="60">
        <f t="shared" si="43"/>
        <v>0</v>
      </c>
      <c r="N484" s="60"/>
    </row>
    <row r="485" spans="1:14" s="17" customFormat="1" ht="14.25" hidden="1">
      <c r="A485" s="155" t="s">
        <v>581</v>
      </c>
      <c r="B485" s="154">
        <v>0</v>
      </c>
      <c r="C485" s="154">
        <v>0</v>
      </c>
      <c r="D485" s="150">
        <f t="shared" si="41"/>
        <v>0</v>
      </c>
      <c r="E485" s="151" t="str">
        <f t="shared" si="42"/>
        <v/>
      </c>
      <c r="F485" s="136">
        <f t="shared" si="38"/>
        <v>0</v>
      </c>
      <c r="G485" s="18"/>
      <c r="H485" s="52"/>
      <c r="L485" s="60">
        <f t="shared" si="43"/>
        <v>0</v>
      </c>
      <c r="N485" s="60"/>
    </row>
    <row r="486" spans="1:14" s="17" customFormat="1" ht="14.25">
      <c r="A486" s="155" t="s">
        <v>582</v>
      </c>
      <c r="B486" s="154">
        <v>551</v>
      </c>
      <c r="C486" s="154">
        <v>0</v>
      </c>
      <c r="D486" s="150">
        <f t="shared" si="41"/>
        <v>-551</v>
      </c>
      <c r="E486" s="151">
        <f t="shared" si="42"/>
        <v>-100</v>
      </c>
      <c r="F486" s="136">
        <f t="shared" si="38"/>
        <v>551</v>
      </c>
      <c r="G486" s="18"/>
      <c r="H486" s="52"/>
      <c r="K486" s="17">
        <v>2</v>
      </c>
      <c r="L486" s="60">
        <f t="shared" si="43"/>
        <v>551</v>
      </c>
      <c r="N486" s="60"/>
    </row>
    <row r="487" spans="1:14" s="17" customFormat="1" ht="14.25" hidden="1">
      <c r="A487" s="153" t="s">
        <v>583</v>
      </c>
      <c r="B487" s="154">
        <f>B488</f>
        <v>0</v>
      </c>
      <c r="C487" s="154">
        <f>C488</f>
        <v>0</v>
      </c>
      <c r="D487" s="150">
        <f t="shared" si="41"/>
        <v>0</v>
      </c>
      <c r="E487" s="151" t="str">
        <f t="shared" si="42"/>
        <v/>
      </c>
      <c r="F487" s="136">
        <f t="shared" si="38"/>
        <v>0</v>
      </c>
      <c r="G487" s="18"/>
      <c r="H487" s="52"/>
      <c r="L487" s="60">
        <f t="shared" si="43"/>
        <v>0</v>
      </c>
      <c r="N487" s="60"/>
    </row>
    <row r="488" spans="1:14" s="17" customFormat="1" ht="14.25" hidden="1">
      <c r="A488" s="155" t="s">
        <v>584</v>
      </c>
      <c r="B488" s="154">
        <v>0</v>
      </c>
      <c r="C488" s="154">
        <v>0</v>
      </c>
      <c r="D488" s="150">
        <f t="shared" si="41"/>
        <v>0</v>
      </c>
      <c r="E488" s="151" t="str">
        <f t="shared" si="42"/>
        <v/>
      </c>
      <c r="F488" s="136">
        <f t="shared" si="38"/>
        <v>0</v>
      </c>
      <c r="G488" s="18"/>
      <c r="H488" s="52"/>
      <c r="L488" s="60">
        <f t="shared" si="43"/>
        <v>0</v>
      </c>
      <c r="N488" s="60"/>
    </row>
    <row r="489" spans="1:14" s="17" customFormat="1" ht="14.25" hidden="1">
      <c r="A489" s="153" t="s">
        <v>585</v>
      </c>
      <c r="B489" s="154">
        <f>SUM(B490,B495,B504,B510,B516,B521,B526,B533,B537,B540)</f>
        <v>0</v>
      </c>
      <c r="C489" s="154">
        <f>SUM(C490,C495,C504,C510,C516,C521,C526,C533,C537,C540)</f>
        <v>0</v>
      </c>
      <c r="D489" s="150">
        <f t="shared" si="41"/>
        <v>0</v>
      </c>
      <c r="E489" s="151" t="str">
        <f t="shared" si="42"/>
        <v/>
      </c>
      <c r="F489" s="136">
        <f t="shared" si="38"/>
        <v>0</v>
      </c>
      <c r="G489" s="18"/>
      <c r="H489" s="52"/>
      <c r="L489" s="60">
        <f t="shared" si="43"/>
        <v>0</v>
      </c>
      <c r="N489" s="60"/>
    </row>
    <row r="490" spans="1:14" s="17" customFormat="1" ht="14.25" hidden="1">
      <c r="A490" s="153" t="s">
        <v>586</v>
      </c>
      <c r="B490" s="154">
        <f>SUM(B491:B494)</f>
        <v>0</v>
      </c>
      <c r="C490" s="154">
        <f>SUM(C491:C494)</f>
        <v>0</v>
      </c>
      <c r="D490" s="150">
        <f t="shared" si="41"/>
        <v>0</v>
      </c>
      <c r="E490" s="151" t="str">
        <f t="shared" si="42"/>
        <v/>
      </c>
      <c r="F490" s="136">
        <f t="shared" si="38"/>
        <v>0</v>
      </c>
      <c r="G490" s="18"/>
      <c r="H490" s="52"/>
      <c r="L490" s="60">
        <f t="shared" si="43"/>
        <v>0</v>
      </c>
      <c r="N490" s="60"/>
    </row>
    <row r="491" spans="1:14" s="17" customFormat="1" ht="14.25" hidden="1">
      <c r="A491" s="155" t="s">
        <v>271</v>
      </c>
      <c r="B491" s="154"/>
      <c r="C491" s="154"/>
      <c r="D491" s="150">
        <f t="shared" si="41"/>
        <v>0</v>
      </c>
      <c r="E491" s="151" t="str">
        <f t="shared" si="42"/>
        <v/>
      </c>
      <c r="F491" s="136">
        <f t="shared" si="38"/>
        <v>0</v>
      </c>
      <c r="G491" s="18"/>
      <c r="H491" s="52"/>
      <c r="K491" s="17">
        <v>2</v>
      </c>
      <c r="L491" s="60">
        <f t="shared" si="43"/>
        <v>0</v>
      </c>
      <c r="M491" s="60">
        <f>C491-B491</f>
        <v>0</v>
      </c>
      <c r="N491" s="136" t="e">
        <f>M491/B491*100</f>
        <v>#DIV/0!</v>
      </c>
    </row>
    <row r="492" spans="1:14" s="17" customFormat="1" ht="14.25" hidden="1">
      <c r="A492" s="155" t="s">
        <v>272</v>
      </c>
      <c r="B492" s="154"/>
      <c r="C492" s="154"/>
      <c r="D492" s="150">
        <f t="shared" si="41"/>
        <v>0</v>
      </c>
      <c r="E492" s="151" t="str">
        <f t="shared" si="42"/>
        <v/>
      </c>
      <c r="F492" s="136">
        <f t="shared" si="38"/>
        <v>0</v>
      </c>
      <c r="G492" s="18"/>
      <c r="H492" s="52"/>
      <c r="L492" s="60">
        <f t="shared" si="43"/>
        <v>0</v>
      </c>
      <c r="M492" s="60">
        <f>C492-B492</f>
        <v>0</v>
      </c>
      <c r="N492" s="136" t="e">
        <f>M492/B492*100</f>
        <v>#DIV/0!</v>
      </c>
    </row>
    <row r="493" spans="1:14" s="17" customFormat="1" ht="14.25" hidden="1">
      <c r="A493" s="155" t="s">
        <v>273</v>
      </c>
      <c r="B493" s="154">
        <v>0</v>
      </c>
      <c r="C493" s="154">
        <v>0</v>
      </c>
      <c r="D493" s="150">
        <f t="shared" si="41"/>
        <v>0</v>
      </c>
      <c r="E493" s="151" t="str">
        <f t="shared" si="42"/>
        <v/>
      </c>
      <c r="F493" s="136">
        <f t="shared" si="38"/>
        <v>0</v>
      </c>
      <c r="G493" s="18"/>
      <c r="H493" s="52"/>
      <c r="L493" s="60">
        <f t="shared" si="43"/>
        <v>0</v>
      </c>
      <c r="M493" s="60">
        <f>C493-B493</f>
        <v>0</v>
      </c>
      <c r="N493" s="136" t="e">
        <f>M493/B493*100</f>
        <v>#DIV/0!</v>
      </c>
    </row>
    <row r="494" spans="1:14" s="17" customFormat="1" ht="14.25" hidden="1">
      <c r="A494" s="155" t="s">
        <v>587</v>
      </c>
      <c r="B494" s="154">
        <v>0</v>
      </c>
      <c r="C494" s="154">
        <v>0</v>
      </c>
      <c r="D494" s="150">
        <f t="shared" si="41"/>
        <v>0</v>
      </c>
      <c r="E494" s="151" t="str">
        <f t="shared" si="42"/>
        <v/>
      </c>
      <c r="F494" s="136">
        <f t="shared" si="38"/>
        <v>0</v>
      </c>
      <c r="G494" s="18"/>
      <c r="H494" s="52"/>
      <c r="L494" s="60">
        <f t="shared" si="43"/>
        <v>0</v>
      </c>
      <c r="N494" s="60"/>
    </row>
    <row r="495" spans="1:14" s="17" customFormat="1" ht="14.25" hidden="1">
      <c r="A495" s="153" t="s">
        <v>588</v>
      </c>
      <c r="B495" s="154">
        <f>SUM(B496:B503)</f>
        <v>0</v>
      </c>
      <c r="C495" s="154">
        <f>SUM(C496:C503)</f>
        <v>0</v>
      </c>
      <c r="D495" s="150">
        <f t="shared" si="41"/>
        <v>0</v>
      </c>
      <c r="E495" s="151" t="str">
        <f t="shared" si="42"/>
        <v/>
      </c>
      <c r="F495" s="136">
        <f t="shared" si="38"/>
        <v>0</v>
      </c>
      <c r="G495" s="18"/>
      <c r="H495" s="52"/>
      <c r="L495" s="60">
        <f t="shared" si="43"/>
        <v>0</v>
      </c>
      <c r="N495" s="60"/>
    </row>
    <row r="496" spans="1:14" s="17" customFormat="1" ht="14.25" hidden="1">
      <c r="A496" s="155" t="s">
        <v>589</v>
      </c>
      <c r="B496" s="154">
        <v>0</v>
      </c>
      <c r="C496" s="154">
        <v>0</v>
      </c>
      <c r="D496" s="150">
        <f t="shared" si="41"/>
        <v>0</v>
      </c>
      <c r="E496" s="151" t="str">
        <f t="shared" si="42"/>
        <v/>
      </c>
      <c r="F496" s="136">
        <f t="shared" si="38"/>
        <v>0</v>
      </c>
      <c r="G496" s="18"/>
      <c r="H496" s="52"/>
      <c r="L496" s="60">
        <f t="shared" si="43"/>
        <v>0</v>
      </c>
      <c r="M496" s="60">
        <f>C496-B496</f>
        <v>0</v>
      </c>
      <c r="N496" s="136" t="e">
        <f>M496/B496*100</f>
        <v>#DIV/0!</v>
      </c>
    </row>
    <row r="497" spans="1:14" s="17" customFormat="1" ht="14.25" hidden="1">
      <c r="A497" s="155" t="s">
        <v>590</v>
      </c>
      <c r="B497" s="154">
        <v>0</v>
      </c>
      <c r="C497" s="154">
        <v>0</v>
      </c>
      <c r="D497" s="150">
        <f t="shared" si="41"/>
        <v>0</v>
      </c>
      <c r="E497" s="151" t="str">
        <f t="shared" si="42"/>
        <v/>
      </c>
      <c r="F497" s="136">
        <f t="shared" si="38"/>
        <v>0</v>
      </c>
      <c r="G497" s="18"/>
      <c r="H497" s="52"/>
      <c r="L497" s="60">
        <f t="shared" si="43"/>
        <v>0</v>
      </c>
      <c r="M497" s="60">
        <f>C497-B497</f>
        <v>0</v>
      </c>
      <c r="N497" s="136" t="e">
        <f>M497/B497*100</f>
        <v>#DIV/0!</v>
      </c>
    </row>
    <row r="498" spans="1:14" s="17" customFormat="1" ht="14.25" hidden="1">
      <c r="A498" s="155" t="s">
        <v>591</v>
      </c>
      <c r="B498" s="154">
        <v>0</v>
      </c>
      <c r="C498" s="154">
        <v>0</v>
      </c>
      <c r="D498" s="150">
        <f t="shared" si="41"/>
        <v>0</v>
      </c>
      <c r="E498" s="151" t="str">
        <f t="shared" si="42"/>
        <v/>
      </c>
      <c r="F498" s="136">
        <f t="shared" si="38"/>
        <v>0</v>
      </c>
      <c r="G498" s="18"/>
      <c r="H498" s="52"/>
      <c r="K498" s="17">
        <v>2</v>
      </c>
      <c r="L498" s="60">
        <f t="shared" si="43"/>
        <v>0</v>
      </c>
      <c r="N498" s="60"/>
    </row>
    <row r="499" spans="1:14" s="17" customFormat="1" ht="14.25" hidden="1">
      <c r="A499" s="155" t="s">
        <v>592</v>
      </c>
      <c r="B499" s="154">
        <v>0</v>
      </c>
      <c r="C499" s="154">
        <v>0</v>
      </c>
      <c r="D499" s="150">
        <f t="shared" si="41"/>
        <v>0</v>
      </c>
      <c r="E499" s="151" t="str">
        <f t="shared" si="42"/>
        <v/>
      </c>
      <c r="F499" s="136">
        <f t="shared" si="38"/>
        <v>0</v>
      </c>
      <c r="G499" s="18"/>
      <c r="H499" s="52"/>
      <c r="L499" s="60">
        <f t="shared" si="43"/>
        <v>0</v>
      </c>
      <c r="N499" s="60"/>
    </row>
    <row r="500" spans="1:14" s="17" customFormat="1" ht="14.25" hidden="1">
      <c r="A500" s="155" t="s">
        <v>593</v>
      </c>
      <c r="B500" s="154">
        <v>0</v>
      </c>
      <c r="C500" s="154">
        <v>0</v>
      </c>
      <c r="D500" s="150">
        <f t="shared" si="41"/>
        <v>0</v>
      </c>
      <c r="E500" s="151" t="str">
        <f t="shared" si="42"/>
        <v/>
      </c>
      <c r="F500" s="136">
        <f t="shared" si="38"/>
        <v>0</v>
      </c>
      <c r="G500" s="18"/>
      <c r="H500" s="52"/>
      <c r="L500" s="60">
        <f t="shared" si="43"/>
        <v>0</v>
      </c>
      <c r="N500" s="60"/>
    </row>
    <row r="501" spans="1:14" s="17" customFormat="1" ht="14.25" hidden="1">
      <c r="A501" s="155" t="s">
        <v>594</v>
      </c>
      <c r="B501" s="154">
        <v>0</v>
      </c>
      <c r="C501" s="154">
        <v>0</v>
      </c>
      <c r="D501" s="150">
        <f t="shared" si="41"/>
        <v>0</v>
      </c>
      <c r="E501" s="151" t="str">
        <f t="shared" si="42"/>
        <v/>
      </c>
      <c r="F501" s="136">
        <f t="shared" si="38"/>
        <v>0</v>
      </c>
      <c r="G501" s="18"/>
      <c r="H501" s="52"/>
      <c r="L501" s="60">
        <f t="shared" si="43"/>
        <v>0</v>
      </c>
      <c r="N501" s="60"/>
    </row>
    <row r="502" spans="1:14" s="17" customFormat="1" ht="14.25" hidden="1">
      <c r="A502" s="155" t="s">
        <v>595</v>
      </c>
      <c r="B502" s="154">
        <v>0</v>
      </c>
      <c r="C502" s="154">
        <v>0</v>
      </c>
      <c r="D502" s="150">
        <f t="shared" si="41"/>
        <v>0</v>
      </c>
      <c r="E502" s="151" t="str">
        <f t="shared" si="42"/>
        <v/>
      </c>
      <c r="F502" s="136">
        <f t="shared" si="38"/>
        <v>0</v>
      </c>
      <c r="G502" s="18"/>
      <c r="H502" s="52"/>
      <c r="K502" s="17">
        <v>2</v>
      </c>
      <c r="L502" s="60">
        <f t="shared" si="43"/>
        <v>0</v>
      </c>
      <c r="N502" s="60"/>
    </row>
    <row r="503" spans="1:14" s="17" customFormat="1" ht="14.25" hidden="1">
      <c r="A503" s="155" t="s">
        <v>596</v>
      </c>
      <c r="B503" s="154">
        <v>0</v>
      </c>
      <c r="C503" s="154">
        <v>0</v>
      </c>
      <c r="D503" s="150">
        <f t="shared" si="41"/>
        <v>0</v>
      </c>
      <c r="E503" s="151" t="str">
        <f t="shared" si="42"/>
        <v/>
      </c>
      <c r="F503" s="136">
        <f t="shared" si="38"/>
        <v>0</v>
      </c>
      <c r="G503" s="18"/>
      <c r="H503" s="52"/>
      <c r="L503" s="60">
        <f t="shared" si="43"/>
        <v>0</v>
      </c>
      <c r="N503" s="60"/>
    </row>
    <row r="504" spans="1:14" s="17" customFormat="1" ht="14.25" hidden="1">
      <c r="A504" s="153" t="s">
        <v>597</v>
      </c>
      <c r="B504" s="154">
        <f>SUM(B505:B509)</f>
        <v>0</v>
      </c>
      <c r="C504" s="154">
        <f>SUM(C505:C509)</f>
        <v>0</v>
      </c>
      <c r="D504" s="150">
        <f t="shared" si="41"/>
        <v>0</v>
      </c>
      <c r="E504" s="151" t="str">
        <f t="shared" si="42"/>
        <v/>
      </c>
      <c r="F504" s="136">
        <f t="shared" si="38"/>
        <v>0</v>
      </c>
      <c r="G504" s="18"/>
      <c r="H504" s="52"/>
      <c r="L504" s="60">
        <f t="shared" si="43"/>
        <v>0</v>
      </c>
      <c r="N504" s="60"/>
    </row>
    <row r="505" spans="1:14" s="17" customFormat="1" ht="14.25" hidden="1">
      <c r="A505" s="155" t="s">
        <v>589</v>
      </c>
      <c r="B505" s="154">
        <v>0</v>
      </c>
      <c r="C505" s="154">
        <v>0</v>
      </c>
      <c r="D505" s="150">
        <f t="shared" si="41"/>
        <v>0</v>
      </c>
      <c r="E505" s="151" t="str">
        <f t="shared" si="42"/>
        <v/>
      </c>
      <c r="F505" s="136">
        <f t="shared" si="38"/>
        <v>0</v>
      </c>
      <c r="G505" s="18"/>
      <c r="H505" s="52"/>
      <c r="K505" s="17">
        <v>2</v>
      </c>
      <c r="L505" s="60">
        <f t="shared" si="43"/>
        <v>0</v>
      </c>
      <c r="M505" s="60">
        <f>C505-B505</f>
        <v>0</v>
      </c>
      <c r="N505" s="136" t="e">
        <f>M505/B505*100</f>
        <v>#DIV/0!</v>
      </c>
    </row>
    <row r="506" spans="1:14" s="17" customFormat="1" ht="14.25" hidden="1">
      <c r="A506" s="155" t="s">
        <v>598</v>
      </c>
      <c r="B506" s="154">
        <v>0</v>
      </c>
      <c r="C506" s="154">
        <v>0</v>
      </c>
      <c r="D506" s="150">
        <f t="shared" si="41"/>
        <v>0</v>
      </c>
      <c r="E506" s="151" t="str">
        <f t="shared" si="42"/>
        <v/>
      </c>
      <c r="F506" s="136">
        <f t="shared" si="38"/>
        <v>0</v>
      </c>
      <c r="G506" s="18"/>
      <c r="H506" s="52"/>
      <c r="L506" s="60">
        <f t="shared" si="43"/>
        <v>0</v>
      </c>
      <c r="N506" s="60"/>
    </row>
    <row r="507" spans="1:14" s="17" customFormat="1" ht="14.25" hidden="1">
      <c r="A507" s="155" t="s">
        <v>599</v>
      </c>
      <c r="B507" s="154">
        <v>0</v>
      </c>
      <c r="C507" s="154">
        <v>0</v>
      </c>
      <c r="D507" s="150">
        <f t="shared" si="41"/>
        <v>0</v>
      </c>
      <c r="E507" s="151" t="str">
        <f t="shared" si="42"/>
        <v/>
      </c>
      <c r="F507" s="136">
        <f t="shared" si="38"/>
        <v>0</v>
      </c>
      <c r="G507" s="18"/>
      <c r="H507" s="52"/>
      <c r="L507" s="60">
        <f t="shared" si="43"/>
        <v>0</v>
      </c>
      <c r="N507" s="60"/>
    </row>
    <row r="508" spans="1:14" s="17" customFormat="1" ht="14.25" hidden="1">
      <c r="A508" s="155" t="s">
        <v>600</v>
      </c>
      <c r="B508" s="154">
        <v>0</v>
      </c>
      <c r="C508" s="154">
        <v>0</v>
      </c>
      <c r="D508" s="150">
        <f t="shared" si="41"/>
        <v>0</v>
      </c>
      <c r="E508" s="151" t="str">
        <f t="shared" si="42"/>
        <v/>
      </c>
      <c r="F508" s="136">
        <f t="shared" si="38"/>
        <v>0</v>
      </c>
      <c r="G508" s="18"/>
      <c r="H508" s="52"/>
      <c r="L508" s="60">
        <f t="shared" si="43"/>
        <v>0</v>
      </c>
      <c r="N508" s="60"/>
    </row>
    <row r="509" spans="1:14" s="17" customFormat="1" ht="14.25" hidden="1">
      <c r="A509" s="155" t="s">
        <v>601</v>
      </c>
      <c r="B509" s="154">
        <v>0</v>
      </c>
      <c r="C509" s="154">
        <v>0</v>
      </c>
      <c r="D509" s="150">
        <f t="shared" si="41"/>
        <v>0</v>
      </c>
      <c r="E509" s="151" t="str">
        <f t="shared" si="42"/>
        <v/>
      </c>
      <c r="F509" s="136">
        <f t="shared" si="38"/>
        <v>0</v>
      </c>
      <c r="G509" s="18"/>
      <c r="H509" s="52"/>
      <c r="L509" s="60">
        <f t="shared" si="43"/>
        <v>0</v>
      </c>
      <c r="M509" s="60">
        <f>C509-B509</f>
        <v>0</v>
      </c>
      <c r="N509" s="136" t="e">
        <f>M509/B509*100</f>
        <v>#DIV/0!</v>
      </c>
    </row>
    <row r="510" spans="1:14" s="17" customFormat="1" ht="14.25" hidden="1">
      <c r="A510" s="153" t="s">
        <v>602</v>
      </c>
      <c r="B510" s="154">
        <f>SUM(B511:B515)</f>
        <v>0</v>
      </c>
      <c r="C510" s="154">
        <f>SUM(C511:C515)</f>
        <v>0</v>
      </c>
      <c r="D510" s="150">
        <f t="shared" si="41"/>
        <v>0</v>
      </c>
      <c r="E510" s="151" t="str">
        <f t="shared" si="42"/>
        <v/>
      </c>
      <c r="F510" s="136">
        <f t="shared" si="38"/>
        <v>0</v>
      </c>
      <c r="G510" s="18"/>
      <c r="H510" s="52"/>
      <c r="K510" s="17">
        <v>1</v>
      </c>
      <c r="L510" s="60">
        <f t="shared" si="43"/>
        <v>0</v>
      </c>
      <c r="M510" s="60">
        <f>C510-B510</f>
        <v>0</v>
      </c>
      <c r="N510" s="136" t="e">
        <f>M510/B510*100</f>
        <v>#DIV/0!</v>
      </c>
    </row>
    <row r="511" spans="1:14" s="17" customFormat="1" ht="14.25" hidden="1">
      <c r="A511" s="155" t="s">
        <v>589</v>
      </c>
      <c r="B511" s="154">
        <v>0</v>
      </c>
      <c r="C511" s="154">
        <v>0</v>
      </c>
      <c r="D511" s="150">
        <f t="shared" si="41"/>
        <v>0</v>
      </c>
      <c r="E511" s="151" t="str">
        <f t="shared" si="42"/>
        <v/>
      </c>
      <c r="F511" s="136">
        <f t="shared" si="38"/>
        <v>0</v>
      </c>
      <c r="G511" s="18"/>
      <c r="H511" s="52"/>
      <c r="K511" s="17">
        <v>2</v>
      </c>
      <c r="L511" s="60">
        <f t="shared" si="43"/>
        <v>0</v>
      </c>
      <c r="M511" s="60">
        <f>C511-B511</f>
        <v>0</v>
      </c>
      <c r="N511" s="136" t="e">
        <f>M511/B511*100</f>
        <v>#DIV/0!</v>
      </c>
    </row>
    <row r="512" spans="1:14" s="17" customFormat="1" ht="14.25" hidden="1">
      <c r="A512" s="155" t="s">
        <v>603</v>
      </c>
      <c r="B512" s="154">
        <v>0</v>
      </c>
      <c r="C512" s="154">
        <v>0</v>
      </c>
      <c r="D512" s="150">
        <f t="shared" si="41"/>
        <v>0</v>
      </c>
      <c r="E512" s="151" t="str">
        <f t="shared" si="42"/>
        <v/>
      </c>
      <c r="F512" s="136">
        <f t="shared" si="38"/>
        <v>0</v>
      </c>
      <c r="G512" s="18"/>
      <c r="H512" s="52"/>
      <c r="L512" s="60">
        <f t="shared" si="43"/>
        <v>0</v>
      </c>
      <c r="M512" s="60">
        <f>C512-B512</f>
        <v>0</v>
      </c>
      <c r="N512" s="136" t="e">
        <f>M512/B512*100</f>
        <v>#DIV/0!</v>
      </c>
    </row>
    <row r="513" spans="1:14" s="17" customFormat="1" ht="14.25" hidden="1">
      <c r="A513" s="155" t="s">
        <v>604</v>
      </c>
      <c r="B513" s="154">
        <v>0</v>
      </c>
      <c r="C513" s="154">
        <v>0</v>
      </c>
      <c r="D513" s="150">
        <f t="shared" si="41"/>
        <v>0</v>
      </c>
      <c r="E513" s="151" t="str">
        <f t="shared" si="42"/>
        <v/>
      </c>
      <c r="F513" s="136">
        <f t="shared" si="38"/>
        <v>0</v>
      </c>
      <c r="G513" s="18"/>
      <c r="H513" s="52"/>
      <c r="L513" s="60">
        <f t="shared" si="43"/>
        <v>0</v>
      </c>
      <c r="M513" s="60">
        <f>C513-B513</f>
        <v>0</v>
      </c>
      <c r="N513" s="136" t="e">
        <f>M513/B513*100</f>
        <v>#DIV/0!</v>
      </c>
    </row>
    <row r="514" spans="1:14" s="17" customFormat="1" ht="14.25" hidden="1">
      <c r="A514" s="155" t="s">
        <v>605</v>
      </c>
      <c r="B514" s="154">
        <v>0</v>
      </c>
      <c r="C514" s="154">
        <v>0</v>
      </c>
      <c r="D514" s="150">
        <f t="shared" si="41"/>
        <v>0</v>
      </c>
      <c r="E514" s="151" t="str">
        <f t="shared" si="42"/>
        <v/>
      </c>
      <c r="F514" s="136">
        <f t="shared" ref="F514:F577" si="44">B514+C514</f>
        <v>0</v>
      </c>
      <c r="G514" s="18"/>
      <c r="H514" s="52"/>
      <c r="L514" s="60">
        <f t="shared" si="43"/>
        <v>0</v>
      </c>
      <c r="N514" s="60"/>
    </row>
    <row r="515" spans="1:14" s="17" customFormat="1" ht="14.25" hidden="1">
      <c r="A515" s="155" t="s">
        <v>606</v>
      </c>
      <c r="B515" s="154">
        <v>0</v>
      </c>
      <c r="C515" s="154">
        <v>0</v>
      </c>
      <c r="D515" s="150">
        <f t="shared" si="41"/>
        <v>0</v>
      </c>
      <c r="E515" s="151" t="str">
        <f t="shared" si="42"/>
        <v/>
      </c>
      <c r="F515" s="136">
        <f t="shared" si="44"/>
        <v>0</v>
      </c>
      <c r="G515" s="18"/>
      <c r="H515" s="52"/>
      <c r="L515" s="60">
        <f t="shared" si="43"/>
        <v>0</v>
      </c>
      <c r="M515" s="60">
        <f>C515-B515</f>
        <v>0</v>
      </c>
      <c r="N515" s="136" t="e">
        <f>M515/B515*100</f>
        <v>#DIV/0!</v>
      </c>
    </row>
    <row r="516" spans="1:14" s="17" customFormat="1" ht="14.25" hidden="1">
      <c r="A516" s="153" t="s">
        <v>607</v>
      </c>
      <c r="B516" s="154">
        <f>SUM(B517:B520)</f>
        <v>0</v>
      </c>
      <c r="C516" s="154">
        <f>SUM(C517:C520)</f>
        <v>0</v>
      </c>
      <c r="D516" s="150">
        <f t="shared" si="41"/>
        <v>0</v>
      </c>
      <c r="E516" s="151" t="str">
        <f t="shared" si="42"/>
        <v/>
      </c>
      <c r="F516" s="136">
        <f t="shared" si="44"/>
        <v>0</v>
      </c>
      <c r="G516" s="18"/>
      <c r="H516" s="52"/>
      <c r="L516" s="60">
        <f>SUM(B516,C516)</f>
        <v>0</v>
      </c>
      <c r="M516" s="60">
        <f>C516-B516</f>
        <v>0</v>
      </c>
      <c r="N516" s="136" t="e">
        <f>M516/B516*100</f>
        <v>#DIV/0!</v>
      </c>
    </row>
    <row r="517" spans="1:14" s="17" customFormat="1" ht="14.25" hidden="1">
      <c r="A517" s="155" t="s">
        <v>589</v>
      </c>
      <c r="B517" s="154">
        <v>0</v>
      </c>
      <c r="C517" s="154">
        <v>0</v>
      </c>
      <c r="D517" s="150">
        <f t="shared" ref="D517:D580" si="45">C517-B517</f>
        <v>0</v>
      </c>
      <c r="E517" s="151" t="str">
        <f t="shared" ref="E517:E580" si="46">IF(B517=0,"",D517/B517*100)</f>
        <v/>
      </c>
      <c r="F517" s="136">
        <f t="shared" si="44"/>
        <v>0</v>
      </c>
      <c r="G517" s="18"/>
      <c r="H517" s="52"/>
      <c r="L517" s="60">
        <f t="shared" si="43"/>
        <v>0</v>
      </c>
      <c r="M517" s="60">
        <f>C517-B517</f>
        <v>0</v>
      </c>
      <c r="N517" s="136" t="e">
        <f>M517/B517*100</f>
        <v>#DIV/0!</v>
      </c>
    </row>
    <row r="518" spans="1:14" s="17" customFormat="1" ht="14.25" hidden="1">
      <c r="A518" s="155" t="s">
        <v>608</v>
      </c>
      <c r="B518" s="154">
        <v>0</v>
      </c>
      <c r="C518" s="154">
        <v>0</v>
      </c>
      <c r="D518" s="150">
        <f t="shared" si="45"/>
        <v>0</v>
      </c>
      <c r="E518" s="151" t="str">
        <f t="shared" si="46"/>
        <v/>
      </c>
      <c r="F518" s="136">
        <f t="shared" si="44"/>
        <v>0</v>
      </c>
      <c r="G518" s="18"/>
      <c r="H518" s="52"/>
      <c r="L518" s="60">
        <f t="shared" si="43"/>
        <v>0</v>
      </c>
      <c r="N518" s="60"/>
    </row>
    <row r="519" spans="1:14" s="17" customFormat="1" ht="14.25" hidden="1">
      <c r="A519" s="155" t="s">
        <v>609</v>
      </c>
      <c r="B519" s="154">
        <v>0</v>
      </c>
      <c r="C519" s="154">
        <v>0</v>
      </c>
      <c r="D519" s="150">
        <f t="shared" si="45"/>
        <v>0</v>
      </c>
      <c r="E519" s="151" t="str">
        <f t="shared" si="46"/>
        <v/>
      </c>
      <c r="F519" s="136">
        <f t="shared" si="44"/>
        <v>0</v>
      </c>
      <c r="G519" s="18"/>
      <c r="H519" s="52"/>
      <c r="L519" s="60">
        <f t="shared" si="43"/>
        <v>0</v>
      </c>
      <c r="M519" s="60">
        <f>C519-B519</f>
        <v>0</v>
      </c>
      <c r="N519" s="136" t="e">
        <f>M519/B519*100</f>
        <v>#DIV/0!</v>
      </c>
    </row>
    <row r="520" spans="1:14" s="17" customFormat="1" ht="14.25" hidden="1">
      <c r="A520" s="155" t="s">
        <v>610</v>
      </c>
      <c r="B520" s="154">
        <v>0</v>
      </c>
      <c r="C520" s="154">
        <v>0</v>
      </c>
      <c r="D520" s="150">
        <f t="shared" si="45"/>
        <v>0</v>
      </c>
      <c r="E520" s="151" t="str">
        <f t="shared" si="46"/>
        <v/>
      </c>
      <c r="F520" s="136">
        <f t="shared" si="44"/>
        <v>0</v>
      </c>
      <c r="G520" s="18"/>
      <c r="H520" s="52"/>
      <c r="L520" s="60">
        <f t="shared" si="43"/>
        <v>0</v>
      </c>
      <c r="M520" s="60">
        <f>C520-B520</f>
        <v>0</v>
      </c>
      <c r="N520" s="136" t="e">
        <f>M520/B520*100</f>
        <v>#DIV/0!</v>
      </c>
    </row>
    <row r="521" spans="1:14" s="17" customFormat="1" ht="14.25" hidden="1">
      <c r="A521" s="153" t="s">
        <v>611</v>
      </c>
      <c r="B521" s="154">
        <f>SUM(B522:B525)</f>
        <v>0</v>
      </c>
      <c r="C521" s="154">
        <f>SUM(C522:C525)</f>
        <v>0</v>
      </c>
      <c r="D521" s="150">
        <f t="shared" si="45"/>
        <v>0</v>
      </c>
      <c r="E521" s="151" t="str">
        <f t="shared" si="46"/>
        <v/>
      </c>
      <c r="F521" s="136">
        <f t="shared" si="44"/>
        <v>0</v>
      </c>
      <c r="G521" s="18"/>
      <c r="H521" s="52"/>
      <c r="L521" s="60">
        <f t="shared" si="43"/>
        <v>0</v>
      </c>
      <c r="M521" s="60">
        <f>C521-B521</f>
        <v>0</v>
      </c>
      <c r="N521" s="136" t="e">
        <f>M521/B521*100</f>
        <v>#DIV/0!</v>
      </c>
    </row>
    <row r="522" spans="1:14" s="17" customFormat="1" ht="14.25" hidden="1">
      <c r="A522" s="155" t="s">
        <v>612</v>
      </c>
      <c r="B522" s="154">
        <v>0</v>
      </c>
      <c r="C522" s="154">
        <v>0</v>
      </c>
      <c r="D522" s="150">
        <f t="shared" si="45"/>
        <v>0</v>
      </c>
      <c r="E522" s="151" t="str">
        <f t="shared" si="46"/>
        <v/>
      </c>
      <c r="F522" s="136">
        <f t="shared" si="44"/>
        <v>0</v>
      </c>
      <c r="G522" s="18"/>
      <c r="H522" s="52"/>
      <c r="L522" s="60">
        <f t="shared" si="43"/>
        <v>0</v>
      </c>
      <c r="M522" s="60">
        <f>C522-B522</f>
        <v>0</v>
      </c>
      <c r="N522" s="136" t="e">
        <f>M522/B522*100</f>
        <v>#DIV/0!</v>
      </c>
    </row>
    <row r="523" spans="1:14" s="17" customFormat="1" ht="14.25" hidden="1">
      <c r="A523" s="155" t="s">
        <v>613</v>
      </c>
      <c r="B523" s="154">
        <v>0</v>
      </c>
      <c r="C523" s="154">
        <v>0</v>
      </c>
      <c r="D523" s="150">
        <f t="shared" si="45"/>
        <v>0</v>
      </c>
      <c r="E523" s="151" t="str">
        <f t="shared" si="46"/>
        <v/>
      </c>
      <c r="F523" s="136">
        <f t="shared" si="44"/>
        <v>0</v>
      </c>
      <c r="G523" s="18"/>
      <c r="H523" s="52"/>
      <c r="L523" s="60">
        <f t="shared" si="43"/>
        <v>0</v>
      </c>
      <c r="N523" s="60"/>
    </row>
    <row r="524" spans="1:14" s="17" customFormat="1" ht="14.25" hidden="1">
      <c r="A524" s="155" t="s">
        <v>614</v>
      </c>
      <c r="B524" s="154">
        <v>0</v>
      </c>
      <c r="C524" s="154">
        <v>0</v>
      </c>
      <c r="D524" s="150">
        <f t="shared" si="45"/>
        <v>0</v>
      </c>
      <c r="E524" s="151" t="str">
        <f t="shared" si="46"/>
        <v/>
      </c>
      <c r="F524" s="136">
        <f t="shared" si="44"/>
        <v>0</v>
      </c>
      <c r="G524" s="18"/>
      <c r="H524" s="52"/>
      <c r="L524" s="60">
        <f t="shared" si="43"/>
        <v>0</v>
      </c>
      <c r="M524" s="60">
        <f>C524-B524</f>
        <v>0</v>
      </c>
      <c r="N524" s="136" t="e">
        <f>M524/B524*100</f>
        <v>#DIV/0!</v>
      </c>
    </row>
    <row r="525" spans="1:14" s="17" customFormat="1" ht="14.25" hidden="1">
      <c r="A525" s="155" t="s">
        <v>615</v>
      </c>
      <c r="B525" s="154">
        <v>0</v>
      </c>
      <c r="C525" s="154">
        <v>0</v>
      </c>
      <c r="D525" s="150">
        <f t="shared" si="45"/>
        <v>0</v>
      </c>
      <c r="E525" s="151" t="str">
        <f t="shared" si="46"/>
        <v/>
      </c>
      <c r="F525" s="136">
        <f t="shared" si="44"/>
        <v>0</v>
      </c>
      <c r="G525" s="18"/>
      <c r="H525" s="52"/>
      <c r="L525" s="60">
        <f t="shared" si="43"/>
        <v>0</v>
      </c>
      <c r="M525" s="60">
        <f>C525-B525</f>
        <v>0</v>
      </c>
      <c r="N525" s="136" t="e">
        <f>M525/B525*100</f>
        <v>#DIV/0!</v>
      </c>
    </row>
    <row r="526" spans="1:14" s="17" customFormat="1" ht="14.25" hidden="1">
      <c r="A526" s="153" t="s">
        <v>616</v>
      </c>
      <c r="B526" s="154">
        <f>SUM(B527:B532)</f>
        <v>0</v>
      </c>
      <c r="C526" s="154">
        <f>SUM(C527:C532)</f>
        <v>0</v>
      </c>
      <c r="D526" s="150">
        <f t="shared" si="45"/>
        <v>0</v>
      </c>
      <c r="E526" s="151" t="str">
        <f t="shared" si="46"/>
        <v/>
      </c>
      <c r="F526" s="136">
        <f t="shared" si="44"/>
        <v>0</v>
      </c>
      <c r="G526" s="18"/>
      <c r="H526" s="52"/>
      <c r="L526" s="60">
        <f t="shared" si="43"/>
        <v>0</v>
      </c>
      <c r="M526" s="60">
        <f>C526-B526</f>
        <v>0</v>
      </c>
      <c r="N526" s="136" t="e">
        <f>M526/B526*100</f>
        <v>#DIV/0!</v>
      </c>
    </row>
    <row r="527" spans="1:14" s="17" customFormat="1" ht="14.25" hidden="1">
      <c r="A527" s="155" t="s">
        <v>589</v>
      </c>
      <c r="B527" s="154">
        <v>0</v>
      </c>
      <c r="C527" s="154">
        <v>0</v>
      </c>
      <c r="D527" s="150">
        <f t="shared" si="45"/>
        <v>0</v>
      </c>
      <c r="E527" s="151" t="str">
        <f t="shared" si="46"/>
        <v/>
      </c>
      <c r="F527" s="136">
        <f t="shared" si="44"/>
        <v>0</v>
      </c>
      <c r="G527" s="18"/>
      <c r="H527" s="52"/>
      <c r="K527" s="17">
        <v>2</v>
      </c>
      <c r="L527" s="60">
        <f t="shared" ref="L527:L590" si="47">SUM(B527,C527)</f>
        <v>0</v>
      </c>
      <c r="M527" s="60">
        <f>C527-B527</f>
        <v>0</v>
      </c>
      <c r="N527" s="136" t="e">
        <f>M527/B527*100</f>
        <v>#DIV/0!</v>
      </c>
    </row>
    <row r="528" spans="1:14" s="17" customFormat="1" ht="14.25" hidden="1">
      <c r="A528" s="155" t="s">
        <v>617</v>
      </c>
      <c r="B528" s="154">
        <v>0</v>
      </c>
      <c r="C528" s="154">
        <v>0</v>
      </c>
      <c r="D528" s="150">
        <f t="shared" si="45"/>
        <v>0</v>
      </c>
      <c r="E528" s="151" t="str">
        <f t="shared" si="46"/>
        <v/>
      </c>
      <c r="F528" s="136">
        <f t="shared" si="44"/>
        <v>0</v>
      </c>
      <c r="G528" s="18"/>
      <c r="H528" s="52"/>
      <c r="L528" s="60">
        <f t="shared" si="47"/>
        <v>0</v>
      </c>
      <c r="N528" s="60"/>
    </row>
    <row r="529" spans="1:14" s="17" customFormat="1" ht="14.25" hidden="1">
      <c r="A529" s="155" t="s">
        <v>618</v>
      </c>
      <c r="B529" s="154">
        <v>0</v>
      </c>
      <c r="C529" s="154">
        <v>0</v>
      </c>
      <c r="D529" s="150">
        <f t="shared" si="45"/>
        <v>0</v>
      </c>
      <c r="E529" s="151" t="str">
        <f t="shared" si="46"/>
        <v/>
      </c>
      <c r="F529" s="136">
        <f t="shared" si="44"/>
        <v>0</v>
      </c>
      <c r="G529" s="18"/>
      <c r="H529" s="52"/>
      <c r="L529" s="60">
        <f t="shared" si="47"/>
        <v>0</v>
      </c>
      <c r="N529" s="60"/>
    </row>
    <row r="530" spans="1:14" s="17" customFormat="1" ht="14.25" hidden="1">
      <c r="A530" s="155" t="s">
        <v>624</v>
      </c>
      <c r="B530" s="154">
        <v>0</v>
      </c>
      <c r="C530" s="154">
        <v>0</v>
      </c>
      <c r="D530" s="150">
        <f t="shared" si="45"/>
        <v>0</v>
      </c>
      <c r="E530" s="151" t="str">
        <f t="shared" si="46"/>
        <v/>
      </c>
      <c r="F530" s="136">
        <f t="shared" si="44"/>
        <v>0</v>
      </c>
      <c r="G530" s="18"/>
      <c r="H530" s="52"/>
      <c r="L530" s="60">
        <f t="shared" si="47"/>
        <v>0</v>
      </c>
      <c r="N530" s="60"/>
    </row>
    <row r="531" spans="1:14" s="17" customFormat="1" ht="14.25" hidden="1">
      <c r="A531" s="155" t="s">
        <v>625</v>
      </c>
      <c r="B531" s="154">
        <v>0</v>
      </c>
      <c r="C531" s="154">
        <v>0</v>
      </c>
      <c r="D531" s="150">
        <f t="shared" si="45"/>
        <v>0</v>
      </c>
      <c r="E531" s="151" t="str">
        <f t="shared" si="46"/>
        <v/>
      </c>
      <c r="F531" s="136">
        <f t="shared" si="44"/>
        <v>0</v>
      </c>
      <c r="G531" s="18"/>
      <c r="H531" s="52"/>
      <c r="L531" s="60">
        <f t="shared" si="47"/>
        <v>0</v>
      </c>
      <c r="N531" s="60"/>
    </row>
    <row r="532" spans="1:14" s="17" customFormat="1" ht="14.25" hidden="1">
      <c r="A532" s="155" t="s">
        <v>626</v>
      </c>
      <c r="B532" s="154"/>
      <c r="C532" s="154"/>
      <c r="D532" s="150">
        <f t="shared" si="45"/>
        <v>0</v>
      </c>
      <c r="E532" s="151" t="str">
        <f t="shared" si="46"/>
        <v/>
      </c>
      <c r="F532" s="136">
        <f t="shared" si="44"/>
        <v>0</v>
      </c>
      <c r="G532" s="18"/>
      <c r="H532" s="52"/>
      <c r="L532" s="60">
        <f t="shared" si="47"/>
        <v>0</v>
      </c>
      <c r="M532" s="60">
        <f>C532-B532</f>
        <v>0</v>
      </c>
      <c r="N532" s="136" t="e">
        <f>M532/B532*100</f>
        <v>#DIV/0!</v>
      </c>
    </row>
    <row r="533" spans="1:14" s="17" customFormat="1" ht="14.25" hidden="1">
      <c r="A533" s="153" t="s">
        <v>627</v>
      </c>
      <c r="B533" s="154">
        <f>SUM(B534:B536)</f>
        <v>0</v>
      </c>
      <c r="C533" s="154">
        <f>SUM(C534:C536)</f>
        <v>0</v>
      </c>
      <c r="D533" s="150">
        <f t="shared" si="45"/>
        <v>0</v>
      </c>
      <c r="E533" s="151" t="str">
        <f t="shared" si="46"/>
        <v/>
      </c>
      <c r="F533" s="136">
        <f t="shared" si="44"/>
        <v>0</v>
      </c>
      <c r="G533" s="18"/>
      <c r="H533" s="52"/>
      <c r="L533" s="60">
        <f t="shared" si="47"/>
        <v>0</v>
      </c>
      <c r="N533" s="60"/>
    </row>
    <row r="534" spans="1:14" s="17" customFormat="1" ht="14.25" hidden="1">
      <c r="A534" s="155" t="s">
        <v>628</v>
      </c>
      <c r="B534" s="154">
        <v>0</v>
      </c>
      <c r="C534" s="154">
        <v>0</v>
      </c>
      <c r="D534" s="150">
        <f t="shared" si="45"/>
        <v>0</v>
      </c>
      <c r="E534" s="151" t="str">
        <f t="shared" si="46"/>
        <v/>
      </c>
      <c r="F534" s="136">
        <f t="shared" si="44"/>
        <v>0</v>
      </c>
      <c r="G534" s="18"/>
      <c r="H534" s="52"/>
      <c r="L534" s="60">
        <f t="shared" si="47"/>
        <v>0</v>
      </c>
      <c r="N534" s="60"/>
    </row>
    <row r="535" spans="1:14" s="17" customFormat="1" ht="14.25" hidden="1">
      <c r="A535" s="155" t="s">
        <v>629</v>
      </c>
      <c r="B535" s="154">
        <v>0</v>
      </c>
      <c r="C535" s="154">
        <v>0</v>
      </c>
      <c r="D535" s="150">
        <f t="shared" si="45"/>
        <v>0</v>
      </c>
      <c r="E535" s="151" t="str">
        <f t="shared" si="46"/>
        <v/>
      </c>
      <c r="F535" s="136">
        <f t="shared" si="44"/>
        <v>0</v>
      </c>
      <c r="G535" s="18"/>
      <c r="H535" s="52"/>
      <c r="K535" s="17">
        <v>2</v>
      </c>
      <c r="L535" s="60">
        <f t="shared" si="47"/>
        <v>0</v>
      </c>
      <c r="M535" s="60">
        <f>C535-B535</f>
        <v>0</v>
      </c>
      <c r="N535" s="136" t="e">
        <f>M535/B535*100</f>
        <v>#DIV/0!</v>
      </c>
    </row>
    <row r="536" spans="1:14" s="17" customFormat="1" ht="14.25" hidden="1">
      <c r="A536" s="155" t="s">
        <v>630</v>
      </c>
      <c r="B536" s="154">
        <v>0</v>
      </c>
      <c r="C536" s="154">
        <v>0</v>
      </c>
      <c r="D536" s="150">
        <f t="shared" si="45"/>
        <v>0</v>
      </c>
      <c r="E536" s="151" t="str">
        <f t="shared" si="46"/>
        <v/>
      </c>
      <c r="F536" s="136">
        <f t="shared" si="44"/>
        <v>0</v>
      </c>
      <c r="G536" s="18"/>
      <c r="H536" s="52"/>
      <c r="L536" s="60">
        <f t="shared" si="47"/>
        <v>0</v>
      </c>
      <c r="M536" s="60">
        <f>C536-B536</f>
        <v>0</v>
      </c>
      <c r="N536" s="136" t="e">
        <f>M536/B536*100</f>
        <v>#DIV/0!</v>
      </c>
    </row>
    <row r="537" spans="1:14" s="17" customFormat="1" ht="14.25" hidden="1">
      <c r="A537" s="153" t="s">
        <v>631</v>
      </c>
      <c r="B537" s="154">
        <f>B538+B539</f>
        <v>0</v>
      </c>
      <c r="C537" s="154">
        <f>C538+C539</f>
        <v>0</v>
      </c>
      <c r="D537" s="150">
        <f t="shared" si="45"/>
        <v>0</v>
      </c>
      <c r="E537" s="151" t="str">
        <f t="shared" si="46"/>
        <v/>
      </c>
      <c r="F537" s="136">
        <f t="shared" si="44"/>
        <v>0</v>
      </c>
      <c r="G537" s="18"/>
      <c r="H537" s="52"/>
      <c r="L537" s="60">
        <f t="shared" si="47"/>
        <v>0</v>
      </c>
      <c r="M537" s="60">
        <f>C537-B537</f>
        <v>0</v>
      </c>
      <c r="N537" s="136" t="e">
        <f>M537/B537*100</f>
        <v>#DIV/0!</v>
      </c>
    </row>
    <row r="538" spans="1:14" s="17" customFormat="1" ht="14.25" hidden="1">
      <c r="A538" s="155" t="s">
        <v>632</v>
      </c>
      <c r="B538" s="154">
        <v>0</v>
      </c>
      <c r="C538" s="154">
        <v>0</v>
      </c>
      <c r="D538" s="150">
        <f t="shared" si="45"/>
        <v>0</v>
      </c>
      <c r="E538" s="151" t="str">
        <f t="shared" si="46"/>
        <v/>
      </c>
      <c r="F538" s="136">
        <f t="shared" si="44"/>
        <v>0</v>
      </c>
      <c r="G538" s="18"/>
      <c r="H538" s="52"/>
      <c r="L538" s="60">
        <f t="shared" si="47"/>
        <v>0</v>
      </c>
      <c r="N538" s="60"/>
    </row>
    <row r="539" spans="1:14" s="17" customFormat="1" ht="14.25" hidden="1">
      <c r="A539" s="155" t="s">
        <v>633</v>
      </c>
      <c r="B539" s="154">
        <v>0</v>
      </c>
      <c r="C539" s="154">
        <v>0</v>
      </c>
      <c r="D539" s="150">
        <f t="shared" si="45"/>
        <v>0</v>
      </c>
      <c r="E539" s="151" t="str">
        <f t="shared" si="46"/>
        <v/>
      </c>
      <c r="F539" s="136">
        <f t="shared" si="44"/>
        <v>0</v>
      </c>
      <c r="G539" s="18"/>
      <c r="H539" s="52"/>
      <c r="L539" s="60">
        <f t="shared" si="47"/>
        <v>0</v>
      </c>
      <c r="M539" s="60">
        <f>C539-B539</f>
        <v>0</v>
      </c>
      <c r="N539" s="136" t="e">
        <f>M539/B539*100</f>
        <v>#DIV/0!</v>
      </c>
    </row>
    <row r="540" spans="1:14" s="17" customFormat="1" ht="14.25" hidden="1">
      <c r="A540" s="153" t="s">
        <v>634</v>
      </c>
      <c r="B540" s="154">
        <f>SUM(B541:B544)</f>
        <v>0</v>
      </c>
      <c r="C540" s="154">
        <f>SUM(C541:C544)</f>
        <v>0</v>
      </c>
      <c r="D540" s="150">
        <f t="shared" si="45"/>
        <v>0</v>
      </c>
      <c r="E540" s="151" t="str">
        <f t="shared" si="46"/>
        <v/>
      </c>
      <c r="F540" s="136">
        <f t="shared" si="44"/>
        <v>0</v>
      </c>
      <c r="G540" s="18"/>
      <c r="H540" s="52"/>
      <c r="L540" s="60">
        <f t="shared" si="47"/>
        <v>0</v>
      </c>
      <c r="N540" s="60"/>
    </row>
    <row r="541" spans="1:14" s="17" customFormat="1" ht="14.25" hidden="1">
      <c r="A541" s="155" t="s">
        <v>635</v>
      </c>
      <c r="B541" s="154">
        <v>0</v>
      </c>
      <c r="C541" s="154">
        <v>0</v>
      </c>
      <c r="D541" s="150">
        <f t="shared" si="45"/>
        <v>0</v>
      </c>
      <c r="E541" s="151" t="str">
        <f t="shared" si="46"/>
        <v/>
      </c>
      <c r="F541" s="136">
        <f t="shared" si="44"/>
        <v>0</v>
      </c>
      <c r="G541" s="18"/>
      <c r="H541" s="52"/>
      <c r="L541" s="60">
        <f t="shared" si="47"/>
        <v>0</v>
      </c>
      <c r="N541" s="60"/>
    </row>
    <row r="542" spans="1:14" s="17" customFormat="1" ht="14.25" hidden="1">
      <c r="A542" s="155" t="s">
        <v>636</v>
      </c>
      <c r="B542" s="154">
        <v>0</v>
      </c>
      <c r="C542" s="154">
        <v>0</v>
      </c>
      <c r="D542" s="150">
        <f t="shared" si="45"/>
        <v>0</v>
      </c>
      <c r="E542" s="151" t="str">
        <f t="shared" si="46"/>
        <v/>
      </c>
      <c r="F542" s="136">
        <f t="shared" si="44"/>
        <v>0</v>
      </c>
      <c r="G542" s="18"/>
      <c r="H542" s="52"/>
      <c r="L542" s="60">
        <f t="shared" si="47"/>
        <v>0</v>
      </c>
      <c r="M542" s="60">
        <f>C542-B542</f>
        <v>0</v>
      </c>
      <c r="N542" s="136" t="e">
        <f>M542/B542*100</f>
        <v>#DIV/0!</v>
      </c>
    </row>
    <row r="543" spans="1:14" s="17" customFormat="1" ht="14.25" hidden="1">
      <c r="A543" s="155" t="s">
        <v>637</v>
      </c>
      <c r="B543" s="154">
        <v>0</v>
      </c>
      <c r="C543" s="154">
        <v>0</v>
      </c>
      <c r="D543" s="150">
        <f t="shared" si="45"/>
        <v>0</v>
      </c>
      <c r="E543" s="151" t="str">
        <f t="shared" si="46"/>
        <v/>
      </c>
      <c r="F543" s="136">
        <f t="shared" si="44"/>
        <v>0</v>
      </c>
      <c r="G543" s="18"/>
      <c r="H543" s="52"/>
      <c r="L543" s="60">
        <f t="shared" si="47"/>
        <v>0</v>
      </c>
      <c r="M543" s="60">
        <f>C543-B543</f>
        <v>0</v>
      </c>
      <c r="N543" s="136" t="e">
        <f>M543/B543*100</f>
        <v>#DIV/0!</v>
      </c>
    </row>
    <row r="544" spans="1:14" s="17" customFormat="1" ht="14.25" hidden="1">
      <c r="A544" s="155" t="s">
        <v>638</v>
      </c>
      <c r="B544" s="154">
        <v>0</v>
      </c>
      <c r="C544" s="154">
        <v>0</v>
      </c>
      <c r="D544" s="150">
        <f t="shared" si="45"/>
        <v>0</v>
      </c>
      <c r="E544" s="151" t="str">
        <f t="shared" si="46"/>
        <v/>
      </c>
      <c r="F544" s="136">
        <f t="shared" si="44"/>
        <v>0</v>
      </c>
      <c r="G544" s="18"/>
      <c r="H544" s="52"/>
      <c r="L544" s="60">
        <f t="shared" si="47"/>
        <v>0</v>
      </c>
      <c r="N544" s="60"/>
    </row>
    <row r="545" spans="1:14" s="17" customFormat="1" ht="14.25">
      <c r="A545" s="153" t="s">
        <v>1415</v>
      </c>
      <c r="B545" s="154">
        <f>SUM(B546,B560,B568,B579,B590)</f>
        <v>1207</v>
      </c>
      <c r="C545" s="154">
        <f>SUM(C546,C560,C568,C579,C590)</f>
        <v>410</v>
      </c>
      <c r="D545" s="150">
        <f t="shared" si="45"/>
        <v>-797</v>
      </c>
      <c r="E545" s="151">
        <f t="shared" si="46"/>
        <v>-66.031483015741514</v>
      </c>
      <c r="F545" s="136">
        <f t="shared" si="44"/>
        <v>1617</v>
      </c>
      <c r="G545" s="18"/>
      <c r="H545" s="52"/>
      <c r="L545" s="60">
        <f t="shared" si="47"/>
        <v>1617</v>
      </c>
      <c r="M545" s="60">
        <f>C545-B545</f>
        <v>-797</v>
      </c>
      <c r="N545" s="136">
        <f>M545/B545*100</f>
        <v>-66.031483015741514</v>
      </c>
    </row>
    <row r="546" spans="1:14" s="17" customFormat="1" ht="14.25">
      <c r="A546" s="153" t="s">
        <v>1416</v>
      </c>
      <c r="B546" s="154">
        <f>SUM(B547:B559)</f>
        <v>1177</v>
      </c>
      <c r="C546" s="154">
        <f>SUM(C547:C559)</f>
        <v>410</v>
      </c>
      <c r="D546" s="150">
        <f t="shared" si="45"/>
        <v>-767</v>
      </c>
      <c r="E546" s="151">
        <f t="shared" si="46"/>
        <v>-65.165675446049278</v>
      </c>
      <c r="F546" s="136">
        <f t="shared" si="44"/>
        <v>1587</v>
      </c>
      <c r="G546" s="18"/>
      <c r="H546" s="52"/>
      <c r="K546" s="17">
        <v>2</v>
      </c>
      <c r="L546" s="60">
        <f t="shared" si="47"/>
        <v>1587</v>
      </c>
      <c r="M546" s="60">
        <f>C546-B546</f>
        <v>-767</v>
      </c>
      <c r="N546" s="136">
        <f>M546/B546*100</f>
        <v>-65.165675446049278</v>
      </c>
    </row>
    <row r="547" spans="1:14" s="17" customFormat="1" ht="14.25">
      <c r="A547" s="155" t="s">
        <v>271</v>
      </c>
      <c r="B547" s="154">
        <v>61</v>
      </c>
      <c r="C547" s="154">
        <v>57</v>
      </c>
      <c r="D547" s="150">
        <f t="shared" si="45"/>
        <v>-4</v>
      </c>
      <c r="E547" s="151">
        <f t="shared" si="46"/>
        <v>-6.557377049180328</v>
      </c>
      <c r="F547" s="136">
        <f t="shared" si="44"/>
        <v>118</v>
      </c>
      <c r="G547" s="18"/>
      <c r="H547" s="52"/>
      <c r="L547" s="60">
        <f t="shared" si="47"/>
        <v>118</v>
      </c>
      <c r="N547" s="60"/>
    </row>
    <row r="548" spans="1:14" s="17" customFormat="1" ht="14.25">
      <c r="A548" s="155" t="s">
        <v>272</v>
      </c>
      <c r="B548" s="154">
        <v>492</v>
      </c>
      <c r="C548" s="154">
        <v>10</v>
      </c>
      <c r="D548" s="150">
        <f t="shared" si="45"/>
        <v>-482</v>
      </c>
      <c r="E548" s="151">
        <f t="shared" si="46"/>
        <v>-97.967479674796749</v>
      </c>
      <c r="F548" s="136">
        <f t="shared" si="44"/>
        <v>502</v>
      </c>
      <c r="G548" s="18"/>
      <c r="H548" s="52"/>
      <c r="L548" s="60">
        <f t="shared" si="47"/>
        <v>502</v>
      </c>
      <c r="M548" s="60">
        <f>C548-B548</f>
        <v>-482</v>
      </c>
      <c r="N548" s="136">
        <f>M548/B548*100</f>
        <v>-97.967479674796749</v>
      </c>
    </row>
    <row r="549" spans="1:14" s="17" customFormat="1" ht="14.25" hidden="1">
      <c r="A549" s="155" t="s">
        <v>273</v>
      </c>
      <c r="B549" s="154"/>
      <c r="C549" s="154"/>
      <c r="D549" s="150">
        <f t="shared" si="45"/>
        <v>0</v>
      </c>
      <c r="E549" s="151" t="str">
        <f t="shared" si="46"/>
        <v/>
      </c>
      <c r="F549" s="136">
        <f t="shared" si="44"/>
        <v>0</v>
      </c>
      <c r="G549" s="18"/>
      <c r="H549" s="52"/>
      <c r="L549" s="60">
        <f t="shared" si="47"/>
        <v>0</v>
      </c>
      <c r="N549" s="60"/>
    </row>
    <row r="550" spans="1:14" s="17" customFormat="1" ht="14.25" hidden="1">
      <c r="A550" s="155" t="s">
        <v>639</v>
      </c>
      <c r="B550" s="154"/>
      <c r="C550" s="154"/>
      <c r="D550" s="150">
        <f t="shared" si="45"/>
        <v>0</v>
      </c>
      <c r="E550" s="151" t="str">
        <f t="shared" si="46"/>
        <v/>
      </c>
      <c r="F550" s="136">
        <f t="shared" si="44"/>
        <v>0</v>
      </c>
      <c r="G550" s="18"/>
      <c r="H550" s="52"/>
      <c r="L550" s="60">
        <f t="shared" si="47"/>
        <v>0</v>
      </c>
      <c r="M550" s="60">
        <f>C550-B550</f>
        <v>0</v>
      </c>
      <c r="N550" s="136" t="e">
        <f>M550/B550*100</f>
        <v>#DIV/0!</v>
      </c>
    </row>
    <row r="551" spans="1:14" s="17" customFormat="1" ht="14.25" hidden="1">
      <c r="A551" s="155" t="s">
        <v>640</v>
      </c>
      <c r="B551" s="154"/>
      <c r="C551" s="154"/>
      <c r="D551" s="150">
        <f t="shared" si="45"/>
        <v>0</v>
      </c>
      <c r="E551" s="151" t="str">
        <f t="shared" si="46"/>
        <v/>
      </c>
      <c r="F551" s="136">
        <f t="shared" si="44"/>
        <v>0</v>
      </c>
      <c r="G551" s="18"/>
      <c r="H551" s="52"/>
      <c r="L551" s="60">
        <f t="shared" si="47"/>
        <v>0</v>
      </c>
      <c r="M551" s="60">
        <f>C551-B551</f>
        <v>0</v>
      </c>
      <c r="N551" s="136" t="e">
        <f>M551/B551*100</f>
        <v>#DIV/0!</v>
      </c>
    </row>
    <row r="552" spans="1:14" s="17" customFormat="1" ht="14.25" hidden="1">
      <c r="A552" s="155" t="s">
        <v>641</v>
      </c>
      <c r="B552" s="154"/>
      <c r="C552" s="154"/>
      <c r="D552" s="150">
        <f t="shared" si="45"/>
        <v>0</v>
      </c>
      <c r="E552" s="151" t="str">
        <f t="shared" si="46"/>
        <v/>
      </c>
      <c r="F552" s="136">
        <f t="shared" si="44"/>
        <v>0</v>
      </c>
      <c r="G552" s="18"/>
      <c r="H552" s="52"/>
      <c r="L552" s="60">
        <f t="shared" si="47"/>
        <v>0</v>
      </c>
      <c r="N552" s="60"/>
    </row>
    <row r="553" spans="1:14" s="17" customFormat="1" ht="14.25" hidden="1">
      <c r="A553" s="155" t="s">
        <v>642</v>
      </c>
      <c r="B553" s="154"/>
      <c r="C553" s="154"/>
      <c r="D553" s="150">
        <f t="shared" si="45"/>
        <v>0</v>
      </c>
      <c r="E553" s="151" t="str">
        <f t="shared" si="46"/>
        <v/>
      </c>
      <c r="F553" s="136">
        <f t="shared" si="44"/>
        <v>0</v>
      </c>
      <c r="G553" s="18"/>
      <c r="H553" s="52"/>
      <c r="L553" s="60">
        <f t="shared" si="47"/>
        <v>0</v>
      </c>
      <c r="N553" s="60"/>
    </row>
    <row r="554" spans="1:14" s="17" customFormat="1" ht="14.25" hidden="1">
      <c r="A554" s="155" t="s">
        <v>643</v>
      </c>
      <c r="B554" s="154"/>
      <c r="C554" s="154"/>
      <c r="D554" s="150">
        <f t="shared" si="45"/>
        <v>0</v>
      </c>
      <c r="E554" s="151" t="str">
        <f t="shared" si="46"/>
        <v/>
      </c>
      <c r="F554" s="136">
        <f t="shared" si="44"/>
        <v>0</v>
      </c>
      <c r="G554" s="18"/>
      <c r="H554" s="52"/>
      <c r="L554" s="60">
        <f t="shared" si="47"/>
        <v>0</v>
      </c>
      <c r="M554" s="60">
        <f>C554-B554</f>
        <v>0</v>
      </c>
      <c r="N554" s="136" t="e">
        <f>M554/B554*100</f>
        <v>#DIV/0!</v>
      </c>
    </row>
    <row r="555" spans="1:14" s="17" customFormat="1" ht="14.25" hidden="1">
      <c r="A555" s="155" t="s">
        <v>644</v>
      </c>
      <c r="B555" s="154"/>
      <c r="C555" s="154"/>
      <c r="D555" s="150">
        <f t="shared" si="45"/>
        <v>0</v>
      </c>
      <c r="E555" s="151" t="str">
        <f t="shared" si="46"/>
        <v/>
      </c>
      <c r="F555" s="136">
        <f t="shared" si="44"/>
        <v>0</v>
      </c>
      <c r="G555" s="18"/>
      <c r="H555" s="52"/>
      <c r="L555" s="60">
        <f t="shared" si="47"/>
        <v>0</v>
      </c>
      <c r="N555" s="60"/>
    </row>
    <row r="556" spans="1:14" s="17" customFormat="1" ht="14.25" hidden="1">
      <c r="A556" s="155" t="s">
        <v>645</v>
      </c>
      <c r="B556" s="154"/>
      <c r="C556" s="154"/>
      <c r="D556" s="150">
        <f t="shared" si="45"/>
        <v>0</v>
      </c>
      <c r="E556" s="151" t="str">
        <f t="shared" si="46"/>
        <v/>
      </c>
      <c r="F556" s="136">
        <f t="shared" si="44"/>
        <v>0</v>
      </c>
      <c r="G556" s="18"/>
      <c r="H556" s="52"/>
      <c r="L556" s="60">
        <f t="shared" si="47"/>
        <v>0</v>
      </c>
      <c r="M556" s="60">
        <f>C556-B556</f>
        <v>0</v>
      </c>
      <c r="N556" s="136" t="e">
        <f>M556/B556*100</f>
        <v>#DIV/0!</v>
      </c>
    </row>
    <row r="557" spans="1:14" s="17" customFormat="1" ht="14.25" hidden="1">
      <c r="A557" s="155" t="s">
        <v>646</v>
      </c>
      <c r="B557" s="154">
        <v>0</v>
      </c>
      <c r="C557" s="154">
        <v>0</v>
      </c>
      <c r="D557" s="150">
        <f t="shared" si="45"/>
        <v>0</v>
      </c>
      <c r="E557" s="151" t="str">
        <f t="shared" si="46"/>
        <v/>
      </c>
      <c r="F557" s="136">
        <f t="shared" si="44"/>
        <v>0</v>
      </c>
      <c r="G557" s="18"/>
      <c r="H557" s="52"/>
      <c r="K557" s="17">
        <v>2</v>
      </c>
      <c r="L557" s="60">
        <f t="shared" si="47"/>
        <v>0</v>
      </c>
      <c r="M557" s="60">
        <f>C557-B557</f>
        <v>0</v>
      </c>
      <c r="N557" s="136" t="e">
        <f>M557/B557*100</f>
        <v>#DIV/0!</v>
      </c>
    </row>
    <row r="558" spans="1:14" s="17" customFormat="1" ht="14.25" hidden="1">
      <c r="A558" s="155" t="s">
        <v>647</v>
      </c>
      <c r="B558" s="154">
        <v>0</v>
      </c>
      <c r="C558" s="154">
        <v>0</v>
      </c>
      <c r="D558" s="150">
        <f t="shared" si="45"/>
        <v>0</v>
      </c>
      <c r="E558" s="151" t="str">
        <f t="shared" si="46"/>
        <v/>
      </c>
      <c r="F558" s="136">
        <f t="shared" si="44"/>
        <v>0</v>
      </c>
      <c r="G558" s="18"/>
      <c r="H558" s="52"/>
      <c r="L558" s="60">
        <f t="shared" si="47"/>
        <v>0</v>
      </c>
      <c r="N558" s="60"/>
    </row>
    <row r="559" spans="1:14" s="17" customFormat="1" ht="14.25">
      <c r="A559" s="155" t="s">
        <v>1417</v>
      </c>
      <c r="B559" s="154">
        <v>624</v>
      </c>
      <c r="C559" s="154">
        <v>343</v>
      </c>
      <c r="D559" s="150">
        <f t="shared" si="45"/>
        <v>-281</v>
      </c>
      <c r="E559" s="151">
        <f t="shared" si="46"/>
        <v>-45.032051282051285</v>
      </c>
      <c r="F559" s="136">
        <f t="shared" si="44"/>
        <v>967</v>
      </c>
      <c r="G559" s="18"/>
      <c r="H559" s="52"/>
      <c r="L559" s="60">
        <f t="shared" si="47"/>
        <v>967</v>
      </c>
      <c r="N559" s="60"/>
    </row>
    <row r="560" spans="1:14" s="17" customFormat="1" ht="14.25" hidden="1">
      <c r="A560" s="153" t="s">
        <v>648</v>
      </c>
      <c r="B560" s="154">
        <f>SUM(B561:B567)</f>
        <v>0</v>
      </c>
      <c r="C560" s="154">
        <f>SUM(C561:C567)</f>
        <v>0</v>
      </c>
      <c r="D560" s="150">
        <f t="shared" si="45"/>
        <v>0</v>
      </c>
      <c r="E560" s="151" t="str">
        <f t="shared" si="46"/>
        <v/>
      </c>
      <c r="F560" s="136">
        <f t="shared" si="44"/>
        <v>0</v>
      </c>
      <c r="G560" s="18"/>
      <c r="H560" s="52"/>
      <c r="L560" s="60">
        <f t="shared" si="47"/>
        <v>0</v>
      </c>
      <c r="M560" s="60">
        <f>C560-B560</f>
        <v>0</v>
      </c>
      <c r="N560" s="136" t="e">
        <f>M560/B560*100</f>
        <v>#DIV/0!</v>
      </c>
    </row>
    <row r="561" spans="1:14" s="17" customFormat="1" ht="14.25" hidden="1">
      <c r="A561" s="155" t="s">
        <v>271</v>
      </c>
      <c r="B561" s="154">
        <v>0</v>
      </c>
      <c r="C561" s="154">
        <v>0</v>
      </c>
      <c r="D561" s="150">
        <f t="shared" si="45"/>
        <v>0</v>
      </c>
      <c r="E561" s="151" t="str">
        <f t="shared" si="46"/>
        <v/>
      </c>
      <c r="F561" s="136">
        <f t="shared" si="44"/>
        <v>0</v>
      </c>
      <c r="G561" s="18"/>
      <c r="H561" s="52"/>
      <c r="K561" s="17">
        <v>1</v>
      </c>
      <c r="L561" s="60">
        <f t="shared" si="47"/>
        <v>0</v>
      </c>
      <c r="M561" s="60">
        <f>C561-B561</f>
        <v>0</v>
      </c>
      <c r="N561" s="136" t="e">
        <f>M561/B561*100</f>
        <v>#DIV/0!</v>
      </c>
    </row>
    <row r="562" spans="1:14" s="17" customFormat="1" ht="14.25" hidden="1">
      <c r="A562" s="155" t="s">
        <v>272</v>
      </c>
      <c r="B562" s="154">
        <v>0</v>
      </c>
      <c r="C562" s="154">
        <v>0</v>
      </c>
      <c r="D562" s="150">
        <f t="shared" si="45"/>
        <v>0</v>
      </c>
      <c r="E562" s="151" t="str">
        <f t="shared" si="46"/>
        <v/>
      </c>
      <c r="F562" s="136">
        <f t="shared" si="44"/>
        <v>0</v>
      </c>
      <c r="G562" s="18"/>
      <c r="H562" s="52"/>
      <c r="K562" s="17">
        <v>2</v>
      </c>
      <c r="L562" s="60">
        <f t="shared" si="47"/>
        <v>0</v>
      </c>
      <c r="M562" s="60">
        <f>C562-B562</f>
        <v>0</v>
      </c>
      <c r="N562" s="136" t="e">
        <f>M562/B562*100</f>
        <v>#DIV/0!</v>
      </c>
    </row>
    <row r="563" spans="1:14" s="17" customFormat="1" ht="14.25" hidden="1">
      <c r="A563" s="155" t="s">
        <v>273</v>
      </c>
      <c r="B563" s="154">
        <v>0</v>
      </c>
      <c r="C563" s="154">
        <v>0</v>
      </c>
      <c r="D563" s="150">
        <f t="shared" si="45"/>
        <v>0</v>
      </c>
      <c r="E563" s="151" t="str">
        <f t="shared" si="46"/>
        <v/>
      </c>
      <c r="F563" s="136">
        <f t="shared" si="44"/>
        <v>0</v>
      </c>
      <c r="G563" s="18"/>
      <c r="H563" s="52"/>
      <c r="L563" s="60">
        <f t="shared" si="47"/>
        <v>0</v>
      </c>
      <c r="M563" s="60">
        <f>C563-B563</f>
        <v>0</v>
      </c>
      <c r="N563" s="136" t="e">
        <f>M563/B563*100</f>
        <v>#DIV/0!</v>
      </c>
    </row>
    <row r="564" spans="1:14" s="17" customFormat="1" ht="14.25" hidden="1">
      <c r="A564" s="155" t="s">
        <v>649</v>
      </c>
      <c r="B564" s="154">
        <v>0</v>
      </c>
      <c r="C564" s="154">
        <v>0</v>
      </c>
      <c r="D564" s="150">
        <f t="shared" si="45"/>
        <v>0</v>
      </c>
      <c r="E564" s="151" t="str">
        <f t="shared" si="46"/>
        <v/>
      </c>
      <c r="F564" s="136">
        <f t="shared" si="44"/>
        <v>0</v>
      </c>
      <c r="G564" s="18"/>
      <c r="H564" s="52"/>
      <c r="L564" s="60">
        <f t="shared" si="47"/>
        <v>0</v>
      </c>
      <c r="M564" s="60">
        <f>C564-B564</f>
        <v>0</v>
      </c>
      <c r="N564" s="136" t="e">
        <f>M564/B564*100</f>
        <v>#DIV/0!</v>
      </c>
    </row>
    <row r="565" spans="1:14" s="17" customFormat="1" ht="14.25" hidden="1">
      <c r="A565" s="155" t="s">
        <v>650</v>
      </c>
      <c r="B565" s="154">
        <v>0</v>
      </c>
      <c r="C565" s="154">
        <v>0</v>
      </c>
      <c r="D565" s="150">
        <f t="shared" si="45"/>
        <v>0</v>
      </c>
      <c r="E565" s="151" t="str">
        <f t="shared" si="46"/>
        <v/>
      </c>
      <c r="F565" s="136">
        <f t="shared" si="44"/>
        <v>0</v>
      </c>
      <c r="G565" s="18"/>
      <c r="H565" s="52"/>
      <c r="L565" s="60">
        <f t="shared" si="47"/>
        <v>0</v>
      </c>
      <c r="N565" s="60"/>
    </row>
    <row r="566" spans="1:14" s="17" customFormat="1" ht="14.25" hidden="1">
      <c r="A566" s="155" t="s">
        <v>651</v>
      </c>
      <c r="B566" s="154">
        <v>0</v>
      </c>
      <c r="C566" s="154">
        <v>0</v>
      </c>
      <c r="D566" s="150">
        <f t="shared" si="45"/>
        <v>0</v>
      </c>
      <c r="E566" s="151" t="str">
        <f t="shared" si="46"/>
        <v/>
      </c>
      <c r="F566" s="136">
        <f t="shared" si="44"/>
        <v>0</v>
      </c>
      <c r="G566" s="18"/>
      <c r="H566" s="52"/>
      <c r="L566" s="60">
        <f t="shared" si="47"/>
        <v>0</v>
      </c>
      <c r="N566" s="60"/>
    </row>
    <row r="567" spans="1:14" s="17" customFormat="1" ht="14.25" hidden="1">
      <c r="A567" s="155" t="s">
        <v>652</v>
      </c>
      <c r="B567" s="154">
        <v>0</v>
      </c>
      <c r="C567" s="154">
        <v>0</v>
      </c>
      <c r="D567" s="150">
        <f t="shared" si="45"/>
        <v>0</v>
      </c>
      <c r="E567" s="151" t="str">
        <f t="shared" si="46"/>
        <v/>
      </c>
      <c r="F567" s="136">
        <f t="shared" si="44"/>
        <v>0</v>
      </c>
      <c r="G567" s="18"/>
      <c r="H567" s="52"/>
      <c r="L567" s="60">
        <f t="shared" si="47"/>
        <v>0</v>
      </c>
      <c r="M567" s="60">
        <f>C567-B567</f>
        <v>0</v>
      </c>
      <c r="N567" s="136" t="e">
        <f>M567/B567*100</f>
        <v>#DIV/0!</v>
      </c>
    </row>
    <row r="568" spans="1:14" s="17" customFormat="1" ht="14.25">
      <c r="A568" s="153" t="s">
        <v>653</v>
      </c>
      <c r="B568" s="154">
        <f>SUM(B569:B578)</f>
        <v>4</v>
      </c>
      <c r="C568" s="154">
        <f>SUM(C569:C578)</f>
        <v>0</v>
      </c>
      <c r="D568" s="150">
        <f t="shared" si="45"/>
        <v>-4</v>
      </c>
      <c r="E568" s="151">
        <f t="shared" si="46"/>
        <v>-100</v>
      </c>
      <c r="F568" s="136">
        <f t="shared" si="44"/>
        <v>4</v>
      </c>
      <c r="G568" s="18"/>
      <c r="H568" s="52"/>
      <c r="L568" s="60">
        <f t="shared" si="47"/>
        <v>4</v>
      </c>
      <c r="M568" s="60">
        <f>C568-B568</f>
        <v>-4</v>
      </c>
      <c r="N568" s="136">
        <f>M568/B568*100</f>
        <v>-100</v>
      </c>
    </row>
    <row r="569" spans="1:14" s="17" customFormat="1" ht="14.25" hidden="1">
      <c r="A569" s="155" t="s">
        <v>271</v>
      </c>
      <c r="B569" s="154"/>
      <c r="C569" s="154"/>
      <c r="D569" s="150">
        <f t="shared" si="45"/>
        <v>0</v>
      </c>
      <c r="E569" s="151" t="str">
        <f t="shared" si="46"/>
        <v/>
      </c>
      <c r="F569" s="136">
        <f t="shared" si="44"/>
        <v>0</v>
      </c>
      <c r="G569" s="18"/>
      <c r="H569" s="52"/>
      <c r="L569" s="60">
        <f t="shared" si="47"/>
        <v>0</v>
      </c>
      <c r="M569" s="60">
        <f>C569-B569</f>
        <v>0</v>
      </c>
      <c r="N569" s="136" t="e">
        <f>M569/B569*100</f>
        <v>#DIV/0!</v>
      </c>
    </row>
    <row r="570" spans="1:14" s="17" customFormat="1" ht="14.25" hidden="1">
      <c r="A570" s="155" t="s">
        <v>272</v>
      </c>
      <c r="B570" s="154"/>
      <c r="C570" s="154"/>
      <c r="D570" s="150">
        <f t="shared" si="45"/>
        <v>0</v>
      </c>
      <c r="E570" s="151" t="str">
        <f t="shared" si="46"/>
        <v/>
      </c>
      <c r="F570" s="136">
        <f t="shared" si="44"/>
        <v>0</v>
      </c>
      <c r="G570" s="18"/>
      <c r="H570" s="52"/>
      <c r="L570" s="60">
        <f t="shared" si="47"/>
        <v>0</v>
      </c>
      <c r="M570" s="60">
        <f>C570-B570</f>
        <v>0</v>
      </c>
      <c r="N570" s="136" t="e">
        <f>M570/B570*100</f>
        <v>#DIV/0!</v>
      </c>
    </row>
    <row r="571" spans="1:14" s="17" customFormat="1" ht="14.25" hidden="1">
      <c r="A571" s="155" t="s">
        <v>273</v>
      </c>
      <c r="B571" s="154"/>
      <c r="C571" s="154"/>
      <c r="D571" s="150">
        <f t="shared" si="45"/>
        <v>0</v>
      </c>
      <c r="E571" s="151" t="str">
        <f t="shared" si="46"/>
        <v/>
      </c>
      <c r="F571" s="136">
        <f t="shared" si="44"/>
        <v>0</v>
      </c>
      <c r="G571" s="18"/>
      <c r="H571" s="52"/>
      <c r="L571" s="60">
        <f t="shared" si="47"/>
        <v>0</v>
      </c>
      <c r="N571" s="60"/>
    </row>
    <row r="572" spans="1:14" s="17" customFormat="1" ht="14.25" hidden="1">
      <c r="A572" s="155" t="s">
        <v>654</v>
      </c>
      <c r="B572" s="154"/>
      <c r="C572" s="154"/>
      <c r="D572" s="150">
        <f t="shared" si="45"/>
        <v>0</v>
      </c>
      <c r="E572" s="151" t="str">
        <f t="shared" si="46"/>
        <v/>
      </c>
      <c r="F572" s="136">
        <f t="shared" si="44"/>
        <v>0</v>
      </c>
      <c r="G572" s="18"/>
      <c r="H572" s="52"/>
      <c r="L572" s="60">
        <f t="shared" si="47"/>
        <v>0</v>
      </c>
      <c r="M572" s="60">
        <f t="shared" ref="M572:M578" si="48">C572-B572</f>
        <v>0</v>
      </c>
      <c r="N572" s="136" t="e">
        <f t="shared" ref="N572:N578" si="49">M572/B572*100</f>
        <v>#DIV/0!</v>
      </c>
    </row>
    <row r="573" spans="1:14" s="17" customFormat="1" ht="14.25" hidden="1">
      <c r="A573" s="155" t="s">
        <v>655</v>
      </c>
      <c r="B573" s="154"/>
      <c r="C573" s="154"/>
      <c r="D573" s="150">
        <f t="shared" si="45"/>
        <v>0</v>
      </c>
      <c r="E573" s="151" t="str">
        <f t="shared" si="46"/>
        <v/>
      </c>
      <c r="F573" s="136">
        <f t="shared" si="44"/>
        <v>0</v>
      </c>
      <c r="G573" s="18"/>
      <c r="H573" s="52"/>
      <c r="L573" s="60">
        <f t="shared" si="47"/>
        <v>0</v>
      </c>
      <c r="M573" s="60">
        <f t="shared" si="48"/>
        <v>0</v>
      </c>
      <c r="N573" s="136" t="e">
        <f t="shared" si="49"/>
        <v>#DIV/0!</v>
      </c>
    </row>
    <row r="574" spans="1:14" s="17" customFormat="1" ht="14.25" hidden="1">
      <c r="A574" s="155" t="s">
        <v>656</v>
      </c>
      <c r="B574" s="154"/>
      <c r="C574" s="154"/>
      <c r="D574" s="150">
        <f t="shared" si="45"/>
        <v>0</v>
      </c>
      <c r="E574" s="151" t="str">
        <f t="shared" si="46"/>
        <v/>
      </c>
      <c r="F574" s="136">
        <f t="shared" si="44"/>
        <v>0</v>
      </c>
      <c r="G574" s="18"/>
      <c r="H574" s="52"/>
      <c r="L574" s="60">
        <f t="shared" si="47"/>
        <v>0</v>
      </c>
      <c r="M574" s="60">
        <f t="shared" si="48"/>
        <v>0</v>
      </c>
      <c r="N574" s="136" t="e">
        <f t="shared" si="49"/>
        <v>#DIV/0!</v>
      </c>
    </row>
    <row r="575" spans="1:14" s="17" customFormat="1" ht="14.25" hidden="1">
      <c r="A575" s="155" t="s">
        <v>657</v>
      </c>
      <c r="B575" s="154"/>
      <c r="C575" s="154"/>
      <c r="D575" s="150">
        <f t="shared" si="45"/>
        <v>0</v>
      </c>
      <c r="E575" s="151" t="str">
        <f t="shared" si="46"/>
        <v/>
      </c>
      <c r="F575" s="136">
        <f t="shared" si="44"/>
        <v>0</v>
      </c>
      <c r="G575" s="18"/>
      <c r="H575" s="52"/>
      <c r="L575" s="60">
        <f t="shared" si="47"/>
        <v>0</v>
      </c>
      <c r="M575" s="60">
        <f t="shared" si="48"/>
        <v>0</v>
      </c>
      <c r="N575" s="136" t="e">
        <f t="shared" si="49"/>
        <v>#DIV/0!</v>
      </c>
    </row>
    <row r="576" spans="1:14" s="17" customFormat="1" ht="14.25">
      <c r="A576" s="155" t="s">
        <v>658</v>
      </c>
      <c r="B576" s="154">
        <v>4</v>
      </c>
      <c r="C576" s="154"/>
      <c r="D576" s="150">
        <f t="shared" si="45"/>
        <v>-4</v>
      </c>
      <c r="E576" s="151">
        <f t="shared" si="46"/>
        <v>-100</v>
      </c>
      <c r="F576" s="136">
        <f t="shared" si="44"/>
        <v>4</v>
      </c>
      <c r="G576" s="18"/>
      <c r="H576" s="52"/>
      <c r="K576" s="17">
        <v>2</v>
      </c>
      <c r="L576" s="60">
        <f t="shared" si="47"/>
        <v>4</v>
      </c>
      <c r="M576" s="60">
        <f t="shared" si="48"/>
        <v>-4</v>
      </c>
      <c r="N576" s="136">
        <f t="shared" si="49"/>
        <v>-100</v>
      </c>
    </row>
    <row r="577" spans="1:14" s="17" customFormat="1" ht="14.25" hidden="1">
      <c r="A577" s="155" t="s">
        <v>659</v>
      </c>
      <c r="B577" s="154"/>
      <c r="C577" s="154"/>
      <c r="D577" s="150">
        <f t="shared" si="45"/>
        <v>0</v>
      </c>
      <c r="E577" s="151" t="str">
        <f t="shared" si="46"/>
        <v/>
      </c>
      <c r="F577" s="136">
        <f t="shared" si="44"/>
        <v>0</v>
      </c>
      <c r="G577" s="18"/>
      <c r="H577" s="52"/>
      <c r="L577" s="60">
        <f t="shared" si="47"/>
        <v>0</v>
      </c>
      <c r="M577" s="60">
        <f t="shared" si="48"/>
        <v>0</v>
      </c>
      <c r="N577" s="136" t="e">
        <f t="shared" si="49"/>
        <v>#DIV/0!</v>
      </c>
    </row>
    <row r="578" spans="1:14" s="17" customFormat="1" ht="14.25" hidden="1">
      <c r="A578" s="155" t="s">
        <v>660</v>
      </c>
      <c r="B578" s="154">
        <v>0</v>
      </c>
      <c r="C578" s="154">
        <v>0</v>
      </c>
      <c r="D578" s="150">
        <f t="shared" si="45"/>
        <v>0</v>
      </c>
      <c r="E578" s="151" t="str">
        <f t="shared" si="46"/>
        <v/>
      </c>
      <c r="F578" s="136">
        <f t="shared" ref="F578:F640" si="50">B578+C578</f>
        <v>0</v>
      </c>
      <c r="G578" s="18"/>
      <c r="H578" s="52"/>
      <c r="L578" s="60">
        <f t="shared" si="47"/>
        <v>0</v>
      </c>
      <c r="M578" s="60">
        <f t="shared" si="48"/>
        <v>0</v>
      </c>
      <c r="N578" s="136" t="e">
        <f t="shared" si="49"/>
        <v>#DIV/0!</v>
      </c>
    </row>
    <row r="579" spans="1:14" s="17" customFormat="1" ht="14.25">
      <c r="A579" s="153" t="s">
        <v>661</v>
      </c>
      <c r="B579" s="154">
        <f>SUM(B580:B589)</f>
        <v>2</v>
      </c>
      <c r="C579" s="154">
        <f>SUM(C580:C589)</f>
        <v>0</v>
      </c>
      <c r="D579" s="150">
        <f t="shared" si="45"/>
        <v>-2</v>
      </c>
      <c r="E579" s="151">
        <f t="shared" si="46"/>
        <v>-100</v>
      </c>
      <c r="F579" s="136">
        <f t="shared" si="50"/>
        <v>2</v>
      </c>
      <c r="G579" s="18"/>
      <c r="H579" s="52"/>
      <c r="L579" s="60">
        <f t="shared" si="47"/>
        <v>2</v>
      </c>
      <c r="N579" s="60"/>
    </row>
    <row r="580" spans="1:14" s="17" customFormat="1" ht="14.25" hidden="1">
      <c r="A580" s="155" t="s">
        <v>271</v>
      </c>
      <c r="B580" s="154">
        <v>0</v>
      </c>
      <c r="C580" s="154">
        <v>0</v>
      </c>
      <c r="D580" s="150">
        <f t="shared" si="45"/>
        <v>0</v>
      </c>
      <c r="E580" s="151" t="str">
        <f t="shared" si="46"/>
        <v/>
      </c>
      <c r="F580" s="136">
        <f t="shared" si="50"/>
        <v>0</v>
      </c>
      <c r="G580" s="18"/>
      <c r="H580" s="52"/>
      <c r="L580" s="60">
        <f t="shared" si="47"/>
        <v>0</v>
      </c>
      <c r="M580" s="60">
        <f>C580-B580</f>
        <v>0</v>
      </c>
      <c r="N580" s="136" t="e">
        <f>M580/B580*100</f>
        <v>#DIV/0!</v>
      </c>
    </row>
    <row r="581" spans="1:14" s="17" customFormat="1" ht="14.25" hidden="1">
      <c r="A581" s="155" t="s">
        <v>272</v>
      </c>
      <c r="B581" s="154">
        <v>0</v>
      </c>
      <c r="C581" s="154">
        <v>0</v>
      </c>
      <c r="D581" s="150">
        <f t="shared" ref="D581:D645" si="51">C581-B581</f>
        <v>0</v>
      </c>
      <c r="E581" s="151" t="str">
        <f t="shared" ref="E581:E645" si="52">IF(B581=0,"",D581/B581*100)</f>
        <v/>
      </c>
      <c r="F581" s="136">
        <f t="shared" si="50"/>
        <v>0</v>
      </c>
      <c r="G581" s="18"/>
      <c r="H581" s="52"/>
      <c r="L581" s="60">
        <f t="shared" si="47"/>
        <v>0</v>
      </c>
      <c r="M581" s="60">
        <f>C581-B581</f>
        <v>0</v>
      </c>
      <c r="N581" s="136" t="e">
        <f>M581/B581*100</f>
        <v>#DIV/0!</v>
      </c>
    </row>
    <row r="582" spans="1:14" s="17" customFormat="1" ht="14.25" hidden="1">
      <c r="A582" s="155" t="s">
        <v>273</v>
      </c>
      <c r="B582" s="154">
        <v>0</v>
      </c>
      <c r="C582" s="154">
        <v>0</v>
      </c>
      <c r="D582" s="150">
        <f t="shared" si="51"/>
        <v>0</v>
      </c>
      <c r="E582" s="151" t="str">
        <f t="shared" si="52"/>
        <v/>
      </c>
      <c r="F582" s="136">
        <f t="shared" si="50"/>
        <v>0</v>
      </c>
      <c r="G582" s="18"/>
      <c r="H582" s="52"/>
      <c r="L582" s="60">
        <f t="shared" si="47"/>
        <v>0</v>
      </c>
      <c r="N582" s="60"/>
    </row>
    <row r="583" spans="1:14" s="17" customFormat="1" ht="14.25" hidden="1">
      <c r="A583" s="155" t="s">
        <v>662</v>
      </c>
      <c r="B583" s="154"/>
      <c r="C583" s="154"/>
      <c r="D583" s="150">
        <f t="shared" si="51"/>
        <v>0</v>
      </c>
      <c r="E583" s="151" t="str">
        <f t="shared" si="52"/>
        <v/>
      </c>
      <c r="F583" s="136">
        <f t="shared" si="50"/>
        <v>0</v>
      </c>
      <c r="G583" s="18"/>
      <c r="H583" s="52"/>
      <c r="L583" s="60">
        <f t="shared" si="47"/>
        <v>0</v>
      </c>
      <c r="M583" s="60">
        <f>C583-B583</f>
        <v>0</v>
      </c>
      <c r="N583" s="136" t="e">
        <f>M583/B583*100</f>
        <v>#DIV/0!</v>
      </c>
    </row>
    <row r="584" spans="1:14" s="17" customFormat="1" ht="14.25" hidden="1">
      <c r="A584" s="155" t="s">
        <v>663</v>
      </c>
      <c r="B584" s="154"/>
      <c r="C584" s="154"/>
      <c r="D584" s="150">
        <f t="shared" si="51"/>
        <v>0</v>
      </c>
      <c r="E584" s="151" t="str">
        <f t="shared" si="52"/>
        <v/>
      </c>
      <c r="F584" s="136">
        <f t="shared" si="50"/>
        <v>0</v>
      </c>
      <c r="G584" s="18"/>
      <c r="H584" s="52"/>
      <c r="L584" s="60">
        <f t="shared" si="47"/>
        <v>0</v>
      </c>
      <c r="M584" s="60">
        <f>C584-B584</f>
        <v>0</v>
      </c>
      <c r="N584" s="136" t="e">
        <f>M584/B584*100</f>
        <v>#DIV/0!</v>
      </c>
    </row>
    <row r="585" spans="1:14" s="17" customFormat="1" ht="14.25">
      <c r="A585" s="155" t="s">
        <v>664</v>
      </c>
      <c r="B585" s="154">
        <v>2</v>
      </c>
      <c r="C585" s="154"/>
      <c r="D585" s="150">
        <f t="shared" si="51"/>
        <v>-2</v>
      </c>
      <c r="E585" s="151">
        <f t="shared" si="52"/>
        <v>-100</v>
      </c>
      <c r="F585" s="136">
        <f t="shared" si="50"/>
        <v>2</v>
      </c>
      <c r="G585" s="18"/>
      <c r="H585" s="52"/>
      <c r="L585" s="60">
        <f t="shared" si="47"/>
        <v>2</v>
      </c>
      <c r="N585" s="60"/>
    </row>
    <row r="586" spans="1:14" s="17" customFormat="1" ht="14.25" hidden="1">
      <c r="A586" s="155" t="s">
        <v>665</v>
      </c>
      <c r="B586" s="154"/>
      <c r="C586" s="154"/>
      <c r="D586" s="150">
        <f t="shared" si="51"/>
        <v>0</v>
      </c>
      <c r="E586" s="151" t="str">
        <f t="shared" si="52"/>
        <v/>
      </c>
      <c r="F586" s="136">
        <f t="shared" si="50"/>
        <v>0</v>
      </c>
      <c r="G586" s="18"/>
      <c r="H586" s="52"/>
      <c r="L586" s="60">
        <f t="shared" si="47"/>
        <v>0</v>
      </c>
      <c r="M586" s="60">
        <f>C586-B586</f>
        <v>0</v>
      </c>
      <c r="N586" s="136" t="e">
        <f>M586/B586*100</f>
        <v>#DIV/0!</v>
      </c>
    </row>
    <row r="587" spans="1:14" s="17" customFormat="1" ht="14.25" hidden="1">
      <c r="A587" s="155" t="s">
        <v>666</v>
      </c>
      <c r="B587" s="154"/>
      <c r="C587" s="154"/>
      <c r="D587" s="150">
        <f t="shared" si="51"/>
        <v>0</v>
      </c>
      <c r="E587" s="151" t="str">
        <f t="shared" si="52"/>
        <v/>
      </c>
      <c r="F587" s="136">
        <f t="shared" si="50"/>
        <v>0</v>
      </c>
      <c r="G587" s="18"/>
      <c r="H587" s="52"/>
      <c r="K587" s="17">
        <v>2</v>
      </c>
      <c r="L587" s="60">
        <f t="shared" si="47"/>
        <v>0</v>
      </c>
      <c r="M587" s="60">
        <f>C587-B587</f>
        <v>0</v>
      </c>
      <c r="N587" s="136" t="e">
        <f>M587/B587*100</f>
        <v>#DIV/0!</v>
      </c>
    </row>
    <row r="588" spans="1:14" s="17" customFormat="1" ht="14.25" hidden="1">
      <c r="A588" s="155" t="s">
        <v>667</v>
      </c>
      <c r="B588" s="154"/>
      <c r="C588" s="154"/>
      <c r="D588" s="150">
        <f t="shared" si="51"/>
        <v>0</v>
      </c>
      <c r="E588" s="151" t="str">
        <f t="shared" si="52"/>
        <v/>
      </c>
      <c r="F588" s="136">
        <f t="shared" si="50"/>
        <v>0</v>
      </c>
      <c r="G588" s="18"/>
      <c r="H588" s="52"/>
      <c r="L588" s="60">
        <f t="shared" si="47"/>
        <v>0</v>
      </c>
      <c r="M588" s="60">
        <f>C588-B588</f>
        <v>0</v>
      </c>
      <c r="N588" s="136" t="e">
        <f>M588/B588*100</f>
        <v>#DIV/0!</v>
      </c>
    </row>
    <row r="589" spans="1:14" s="17" customFormat="1" ht="14.25" hidden="1">
      <c r="A589" s="155" t="s">
        <v>668</v>
      </c>
      <c r="B589" s="154"/>
      <c r="C589" s="154"/>
      <c r="D589" s="150">
        <f t="shared" si="51"/>
        <v>0</v>
      </c>
      <c r="E589" s="151" t="str">
        <f t="shared" si="52"/>
        <v/>
      </c>
      <c r="F589" s="136">
        <f t="shared" si="50"/>
        <v>0</v>
      </c>
      <c r="G589" s="18"/>
      <c r="H589" s="52"/>
      <c r="L589" s="60">
        <f t="shared" si="47"/>
        <v>0</v>
      </c>
      <c r="N589" s="60"/>
    </row>
    <row r="590" spans="1:14" s="17" customFormat="1" ht="14.25">
      <c r="A590" s="153" t="s">
        <v>669</v>
      </c>
      <c r="B590" s="154">
        <f>SUM(B591:B593)</f>
        <v>24</v>
      </c>
      <c r="C590" s="154">
        <f>SUM(C591:C593)</f>
        <v>0</v>
      </c>
      <c r="D590" s="150">
        <f t="shared" si="51"/>
        <v>-24</v>
      </c>
      <c r="E590" s="151">
        <f t="shared" si="52"/>
        <v>-100</v>
      </c>
      <c r="F590" s="136">
        <f t="shared" si="50"/>
        <v>24</v>
      </c>
      <c r="G590" s="18"/>
      <c r="H590" s="52"/>
      <c r="L590" s="60">
        <f t="shared" si="47"/>
        <v>24</v>
      </c>
      <c r="N590" s="60"/>
    </row>
    <row r="591" spans="1:14" s="17" customFormat="1" ht="14.25" hidden="1">
      <c r="A591" s="155" t="s">
        <v>670</v>
      </c>
      <c r="B591" s="154">
        <v>0</v>
      </c>
      <c r="C591" s="154">
        <v>0</v>
      </c>
      <c r="D591" s="150">
        <f t="shared" si="51"/>
        <v>0</v>
      </c>
      <c r="E591" s="151" t="str">
        <f t="shared" si="52"/>
        <v/>
      </c>
      <c r="F591" s="136">
        <f t="shared" si="50"/>
        <v>0</v>
      </c>
      <c r="G591" s="18"/>
      <c r="H591" s="52"/>
      <c r="L591" s="60">
        <f t="shared" ref="L591:L651" si="53">SUM(B591,C591)</f>
        <v>0</v>
      </c>
      <c r="M591" s="60">
        <f>C591-B591</f>
        <v>0</v>
      </c>
      <c r="N591" s="136" t="e">
        <f>M591/B591*100</f>
        <v>#DIV/0!</v>
      </c>
    </row>
    <row r="592" spans="1:14" s="17" customFormat="1" ht="14.25" hidden="1">
      <c r="A592" s="155" t="s">
        <v>671</v>
      </c>
      <c r="B592" s="154">
        <v>0</v>
      </c>
      <c r="C592" s="154">
        <v>0</v>
      </c>
      <c r="D592" s="150">
        <f t="shared" si="51"/>
        <v>0</v>
      </c>
      <c r="E592" s="151" t="str">
        <f t="shared" si="52"/>
        <v/>
      </c>
      <c r="F592" s="136">
        <f t="shared" si="50"/>
        <v>0</v>
      </c>
      <c r="G592" s="18"/>
      <c r="H592" s="52"/>
      <c r="L592" s="60">
        <f t="shared" si="53"/>
        <v>0</v>
      </c>
      <c r="N592" s="60"/>
    </row>
    <row r="593" spans="1:14" s="17" customFormat="1" ht="14.25">
      <c r="A593" s="155" t="s">
        <v>672</v>
      </c>
      <c r="B593" s="154">
        <v>24</v>
      </c>
      <c r="C593" s="154"/>
      <c r="D593" s="150">
        <f t="shared" si="51"/>
        <v>-24</v>
      </c>
      <c r="E593" s="151">
        <f t="shared" si="52"/>
        <v>-100</v>
      </c>
      <c r="F593" s="136">
        <f t="shared" si="50"/>
        <v>24</v>
      </c>
      <c r="G593" s="18"/>
      <c r="H593" s="52"/>
      <c r="L593" s="60">
        <f t="shared" si="53"/>
        <v>24</v>
      </c>
      <c r="N593" s="60"/>
    </row>
    <row r="594" spans="1:14" s="17" customFormat="1" ht="14.25">
      <c r="A594" s="153" t="s">
        <v>673</v>
      </c>
      <c r="B594" s="154">
        <f>SUBTOTAL(9,B595,B610,B623,B636,B646,B654,B660,B667,B681,B684,B687,B693,B696,B705,B707)</f>
        <v>13532</v>
      </c>
      <c r="C594" s="154">
        <f>SUM(C595,C610,C623,C646,C654,C667,C696,C707)</f>
        <v>6799</v>
      </c>
      <c r="D594" s="150">
        <f t="shared" si="51"/>
        <v>-6733</v>
      </c>
      <c r="E594" s="151">
        <f t="shared" si="52"/>
        <v>-49.756133609222587</v>
      </c>
      <c r="F594" s="136">
        <f t="shared" si="50"/>
        <v>20331</v>
      </c>
      <c r="G594" s="18"/>
      <c r="H594" s="52"/>
      <c r="L594" s="60">
        <f t="shared" si="53"/>
        <v>20331</v>
      </c>
      <c r="M594" s="60">
        <f>C594-B594</f>
        <v>-6733</v>
      </c>
      <c r="N594" s="136">
        <f>M594/B594*100</f>
        <v>-49.756133609222587</v>
      </c>
    </row>
    <row r="595" spans="1:14" s="17" customFormat="1" ht="14.25">
      <c r="A595" s="153" t="s">
        <v>674</v>
      </c>
      <c r="B595" s="154">
        <f>SUM(B596:B609)</f>
        <v>3</v>
      </c>
      <c r="C595" s="154">
        <f>SUM(C596:C609)</f>
        <v>854</v>
      </c>
      <c r="D595" s="150">
        <f t="shared" si="51"/>
        <v>851</v>
      </c>
      <c r="E595" s="151">
        <f t="shared" si="52"/>
        <v>28366.666666666668</v>
      </c>
      <c r="F595" s="136">
        <f t="shared" si="50"/>
        <v>857</v>
      </c>
      <c r="G595" s="18"/>
      <c r="H595" s="52"/>
      <c r="K595" s="17">
        <v>2</v>
      </c>
      <c r="L595" s="60">
        <f t="shared" si="53"/>
        <v>857</v>
      </c>
      <c r="N595" s="60"/>
    </row>
    <row r="596" spans="1:14" s="17" customFormat="1" ht="14.25">
      <c r="A596" s="155" t="s">
        <v>1418</v>
      </c>
      <c r="B596" s="154"/>
      <c r="C596" s="154">
        <v>70</v>
      </c>
      <c r="D596" s="150">
        <f t="shared" si="51"/>
        <v>70</v>
      </c>
      <c r="E596" s="151" t="str">
        <f t="shared" si="52"/>
        <v/>
      </c>
      <c r="F596" s="136">
        <f t="shared" si="50"/>
        <v>70</v>
      </c>
      <c r="G596" s="18"/>
      <c r="H596" s="52"/>
      <c r="L596" s="60"/>
      <c r="N596" s="60"/>
    </row>
    <row r="597" spans="1:14" s="17" customFormat="1" ht="14.25">
      <c r="A597" s="155" t="s">
        <v>272</v>
      </c>
      <c r="B597" s="154">
        <v>3</v>
      </c>
      <c r="C597" s="154">
        <v>28</v>
      </c>
      <c r="D597" s="150">
        <f t="shared" si="51"/>
        <v>25</v>
      </c>
      <c r="E597" s="151">
        <f t="shared" si="52"/>
        <v>833.33333333333337</v>
      </c>
      <c r="F597" s="136">
        <f t="shared" si="50"/>
        <v>31</v>
      </c>
      <c r="G597" s="18"/>
      <c r="H597" s="52"/>
      <c r="L597" s="60">
        <f t="shared" si="53"/>
        <v>31</v>
      </c>
      <c r="N597" s="60"/>
    </row>
    <row r="598" spans="1:14" s="17" customFormat="1" ht="14.25" hidden="1">
      <c r="A598" s="155" t="s">
        <v>273</v>
      </c>
      <c r="B598" s="154"/>
      <c r="C598" s="154"/>
      <c r="D598" s="150">
        <f t="shared" si="51"/>
        <v>0</v>
      </c>
      <c r="E598" s="151" t="str">
        <f t="shared" si="52"/>
        <v/>
      </c>
      <c r="F598" s="136">
        <f t="shared" si="50"/>
        <v>0</v>
      </c>
      <c r="G598" s="18"/>
      <c r="H598" s="52"/>
      <c r="L598" s="60">
        <f t="shared" si="53"/>
        <v>0</v>
      </c>
      <c r="N598" s="60"/>
    </row>
    <row r="599" spans="1:14" s="17" customFormat="1" ht="14.25" hidden="1">
      <c r="A599" s="155" t="s">
        <v>675</v>
      </c>
      <c r="B599" s="154"/>
      <c r="C599" s="154"/>
      <c r="D599" s="150">
        <f t="shared" si="51"/>
        <v>0</v>
      </c>
      <c r="E599" s="151" t="str">
        <f t="shared" si="52"/>
        <v/>
      </c>
      <c r="F599" s="136">
        <f t="shared" si="50"/>
        <v>0</v>
      </c>
      <c r="G599" s="18"/>
      <c r="H599" s="52"/>
      <c r="L599" s="60">
        <f t="shared" si="53"/>
        <v>0</v>
      </c>
      <c r="N599" s="60"/>
    </row>
    <row r="600" spans="1:14" s="17" customFormat="1" ht="14.25">
      <c r="A600" s="155" t="s">
        <v>1411</v>
      </c>
      <c r="B600" s="154"/>
      <c r="C600" s="154">
        <v>756</v>
      </c>
      <c r="D600" s="150">
        <f t="shared" si="51"/>
        <v>756</v>
      </c>
      <c r="E600" s="151" t="str">
        <f t="shared" si="52"/>
        <v/>
      </c>
      <c r="F600" s="136">
        <f t="shared" si="50"/>
        <v>756</v>
      </c>
      <c r="G600" s="18"/>
      <c r="H600" s="52"/>
      <c r="L600" s="60"/>
      <c r="N600" s="60"/>
    </row>
    <row r="601" spans="1:14" s="17" customFormat="1" ht="14.25" hidden="1">
      <c r="A601" s="155" t="s">
        <v>676</v>
      </c>
      <c r="B601" s="154"/>
      <c r="C601" s="154"/>
      <c r="D601" s="150">
        <f t="shared" si="51"/>
        <v>0</v>
      </c>
      <c r="E601" s="151" t="str">
        <f t="shared" si="52"/>
        <v/>
      </c>
      <c r="F601" s="136">
        <f t="shared" si="50"/>
        <v>0</v>
      </c>
      <c r="G601" s="18"/>
      <c r="H601" s="52"/>
      <c r="L601" s="60">
        <f t="shared" si="53"/>
        <v>0</v>
      </c>
      <c r="N601" s="60"/>
    </row>
    <row r="602" spans="1:14" s="17" customFormat="1" ht="14.25" hidden="1">
      <c r="A602" s="155" t="s">
        <v>677</v>
      </c>
      <c r="B602" s="154"/>
      <c r="C602" s="154"/>
      <c r="D602" s="150">
        <f t="shared" si="51"/>
        <v>0</v>
      </c>
      <c r="E602" s="151" t="str">
        <f t="shared" si="52"/>
        <v/>
      </c>
      <c r="F602" s="136">
        <f t="shared" si="50"/>
        <v>0</v>
      </c>
      <c r="G602" s="18"/>
      <c r="H602" s="52"/>
      <c r="L602" s="60">
        <f t="shared" si="53"/>
        <v>0</v>
      </c>
      <c r="N602" s="60"/>
    </row>
    <row r="603" spans="1:14" s="17" customFormat="1" ht="14.25" hidden="1">
      <c r="A603" s="155" t="s">
        <v>678</v>
      </c>
      <c r="B603" s="154"/>
      <c r="C603" s="154"/>
      <c r="D603" s="150">
        <f t="shared" si="51"/>
        <v>0</v>
      </c>
      <c r="E603" s="151" t="str">
        <f t="shared" si="52"/>
        <v/>
      </c>
      <c r="F603" s="136">
        <f t="shared" si="50"/>
        <v>0</v>
      </c>
      <c r="G603" s="18"/>
      <c r="H603" s="52"/>
      <c r="K603" s="17">
        <v>2</v>
      </c>
      <c r="L603" s="60">
        <f t="shared" si="53"/>
        <v>0</v>
      </c>
      <c r="N603" s="60"/>
    </row>
    <row r="604" spans="1:14" s="17" customFormat="1" ht="14.25" hidden="1">
      <c r="A604" s="155" t="s">
        <v>311</v>
      </c>
      <c r="B604" s="154"/>
      <c r="C604" s="154"/>
      <c r="D604" s="150">
        <f t="shared" si="51"/>
        <v>0</v>
      </c>
      <c r="E604" s="151" t="str">
        <f t="shared" si="52"/>
        <v/>
      </c>
      <c r="F604" s="136">
        <f t="shared" si="50"/>
        <v>0</v>
      </c>
      <c r="G604" s="18"/>
      <c r="H604" s="52"/>
      <c r="L604" s="60">
        <f t="shared" si="53"/>
        <v>0</v>
      </c>
      <c r="N604" s="60"/>
    </row>
    <row r="605" spans="1:14" s="17" customFormat="1" ht="14.25" hidden="1">
      <c r="A605" s="155" t="s">
        <v>679</v>
      </c>
      <c r="B605" s="154"/>
      <c r="C605" s="154"/>
      <c r="D605" s="150">
        <f t="shared" si="51"/>
        <v>0</v>
      </c>
      <c r="E605" s="151" t="str">
        <f t="shared" si="52"/>
        <v/>
      </c>
      <c r="F605" s="136">
        <f t="shared" si="50"/>
        <v>0</v>
      </c>
      <c r="G605" s="18"/>
      <c r="H605" s="52"/>
      <c r="L605" s="60">
        <f t="shared" si="53"/>
        <v>0</v>
      </c>
      <c r="N605" s="60"/>
    </row>
    <row r="606" spans="1:14" s="17" customFormat="1" ht="14.25" hidden="1">
      <c r="A606" s="155" t="s">
        <v>680</v>
      </c>
      <c r="B606" s="154"/>
      <c r="C606" s="154"/>
      <c r="D606" s="150">
        <f t="shared" si="51"/>
        <v>0</v>
      </c>
      <c r="E606" s="151" t="str">
        <f t="shared" si="52"/>
        <v/>
      </c>
      <c r="F606" s="136">
        <f t="shared" si="50"/>
        <v>0</v>
      </c>
      <c r="G606" s="18"/>
      <c r="H606" s="52"/>
      <c r="L606" s="60">
        <f t="shared" si="53"/>
        <v>0</v>
      </c>
      <c r="N606" s="60"/>
    </row>
    <row r="607" spans="1:14" s="17" customFormat="1" ht="14.25" hidden="1">
      <c r="A607" s="155" t="s">
        <v>681</v>
      </c>
      <c r="B607" s="154">
        <v>0</v>
      </c>
      <c r="C607" s="154">
        <v>0</v>
      </c>
      <c r="D607" s="150">
        <f t="shared" si="51"/>
        <v>0</v>
      </c>
      <c r="E607" s="151" t="str">
        <f t="shared" si="52"/>
        <v/>
      </c>
      <c r="F607" s="136">
        <f t="shared" si="50"/>
        <v>0</v>
      </c>
      <c r="G607" s="18"/>
      <c r="H607" s="52"/>
      <c r="K607" s="17">
        <v>2</v>
      </c>
      <c r="L607" s="60">
        <f t="shared" si="53"/>
        <v>0</v>
      </c>
      <c r="M607" s="60">
        <f>C607-B607</f>
        <v>0</v>
      </c>
      <c r="N607" s="136" t="e">
        <f>M607/B607*100</f>
        <v>#DIV/0!</v>
      </c>
    </row>
    <row r="608" spans="1:14" s="17" customFormat="1" ht="14.25" hidden="1">
      <c r="A608" s="155" t="s">
        <v>682</v>
      </c>
      <c r="B608" s="154">
        <v>0</v>
      </c>
      <c r="C608" s="154">
        <v>0</v>
      </c>
      <c r="D608" s="150">
        <f t="shared" si="51"/>
        <v>0</v>
      </c>
      <c r="E608" s="151" t="str">
        <f t="shared" si="52"/>
        <v/>
      </c>
      <c r="F608" s="136">
        <f t="shared" si="50"/>
        <v>0</v>
      </c>
      <c r="G608" s="18"/>
      <c r="H608" s="52"/>
      <c r="L608" s="60">
        <f t="shared" si="53"/>
        <v>0</v>
      </c>
      <c r="N608" s="60"/>
    </row>
    <row r="609" spans="1:14" s="17" customFormat="1" ht="14.25" hidden="1">
      <c r="A609" s="155" t="s">
        <v>683</v>
      </c>
      <c r="B609" s="154">
        <v>0</v>
      </c>
      <c r="C609" s="154">
        <v>0</v>
      </c>
      <c r="D609" s="150">
        <f t="shared" si="51"/>
        <v>0</v>
      </c>
      <c r="E609" s="151" t="str">
        <f t="shared" si="52"/>
        <v/>
      </c>
      <c r="F609" s="136">
        <f t="shared" si="50"/>
        <v>0</v>
      </c>
      <c r="G609" s="18"/>
      <c r="H609" s="52"/>
      <c r="L609" s="60">
        <f t="shared" si="53"/>
        <v>0</v>
      </c>
      <c r="N609" s="60"/>
    </row>
    <row r="610" spans="1:14" s="17" customFormat="1" ht="14.25">
      <c r="A610" s="153" t="s">
        <v>684</v>
      </c>
      <c r="B610" s="154">
        <f>SUM(B611:B620)</f>
        <v>258</v>
      </c>
      <c r="C610" s="154">
        <f>SUM(C611:C620)</f>
        <v>377</v>
      </c>
      <c r="D610" s="150">
        <f t="shared" si="51"/>
        <v>119</v>
      </c>
      <c r="E610" s="151">
        <f t="shared" si="52"/>
        <v>46.124031007751938</v>
      </c>
      <c r="F610" s="136">
        <f t="shared" si="50"/>
        <v>635</v>
      </c>
      <c r="G610" s="18"/>
      <c r="H610" s="52"/>
      <c r="L610" s="60">
        <f t="shared" si="53"/>
        <v>635</v>
      </c>
      <c r="M610" s="60">
        <f>C610-B610</f>
        <v>119</v>
      </c>
      <c r="N610" s="136">
        <f>M610/B610*100</f>
        <v>46.124031007751938</v>
      </c>
    </row>
    <row r="611" spans="1:14" s="17" customFormat="1" ht="14.25">
      <c r="A611" s="155" t="s">
        <v>271</v>
      </c>
      <c r="B611" s="154">
        <v>93</v>
      </c>
      <c r="C611" s="154">
        <v>78</v>
      </c>
      <c r="D611" s="150">
        <f t="shared" si="51"/>
        <v>-15</v>
      </c>
      <c r="E611" s="151">
        <f t="shared" si="52"/>
        <v>-16.129032258064516</v>
      </c>
      <c r="F611" s="136">
        <f t="shared" si="50"/>
        <v>171</v>
      </c>
      <c r="G611" s="18"/>
      <c r="H611" s="52"/>
      <c r="L611" s="60">
        <f t="shared" si="53"/>
        <v>171</v>
      </c>
      <c r="N611" s="60"/>
    </row>
    <row r="612" spans="1:14" s="17" customFormat="1" ht="14.25">
      <c r="A612" s="155" t="s">
        <v>272</v>
      </c>
      <c r="B612" s="154">
        <v>35</v>
      </c>
      <c r="C612" s="154">
        <v>299</v>
      </c>
      <c r="D612" s="150">
        <f t="shared" si="51"/>
        <v>264</v>
      </c>
      <c r="E612" s="151">
        <f t="shared" si="52"/>
        <v>754.28571428571422</v>
      </c>
      <c r="F612" s="136">
        <f t="shared" si="50"/>
        <v>334</v>
      </c>
      <c r="G612" s="18"/>
      <c r="H612" s="52"/>
      <c r="L612" s="60">
        <f t="shared" si="53"/>
        <v>334</v>
      </c>
      <c r="N612" s="60"/>
    </row>
    <row r="613" spans="1:14" s="17" customFormat="1" ht="14.25" hidden="1">
      <c r="A613" s="155" t="s">
        <v>273</v>
      </c>
      <c r="B613" s="154"/>
      <c r="C613" s="154"/>
      <c r="D613" s="150">
        <f t="shared" si="51"/>
        <v>0</v>
      </c>
      <c r="E613" s="151" t="str">
        <f t="shared" si="52"/>
        <v/>
      </c>
      <c r="F613" s="136">
        <f t="shared" si="50"/>
        <v>0</v>
      </c>
      <c r="G613" s="18"/>
      <c r="H613" s="52"/>
      <c r="L613" s="60">
        <f t="shared" si="53"/>
        <v>0</v>
      </c>
      <c r="N613" s="60"/>
    </row>
    <row r="614" spans="1:14" s="17" customFormat="1" ht="14.25" hidden="1">
      <c r="A614" s="155" t="s">
        <v>685</v>
      </c>
      <c r="B614" s="154"/>
      <c r="C614" s="154"/>
      <c r="D614" s="150">
        <f t="shared" si="51"/>
        <v>0</v>
      </c>
      <c r="E614" s="151" t="str">
        <f t="shared" si="52"/>
        <v/>
      </c>
      <c r="F614" s="136">
        <f t="shared" si="50"/>
        <v>0</v>
      </c>
      <c r="G614" s="18"/>
      <c r="H614" s="52"/>
      <c r="L614" s="60">
        <f t="shared" si="53"/>
        <v>0</v>
      </c>
      <c r="N614" s="60"/>
    </row>
    <row r="615" spans="1:14" s="17" customFormat="1" ht="14.25" hidden="1">
      <c r="A615" s="155" t="s">
        <v>686</v>
      </c>
      <c r="B615" s="154"/>
      <c r="C615" s="154"/>
      <c r="D615" s="150">
        <f t="shared" si="51"/>
        <v>0</v>
      </c>
      <c r="E615" s="151" t="str">
        <f t="shared" si="52"/>
        <v/>
      </c>
      <c r="F615" s="136">
        <f t="shared" si="50"/>
        <v>0</v>
      </c>
      <c r="G615" s="18"/>
      <c r="H615" s="52"/>
      <c r="L615" s="60">
        <f t="shared" si="53"/>
        <v>0</v>
      </c>
      <c r="N615" s="60"/>
    </row>
    <row r="616" spans="1:14" s="17" customFormat="1" ht="14.25" hidden="1">
      <c r="A616" s="155" t="s">
        <v>687</v>
      </c>
      <c r="B616" s="154"/>
      <c r="C616" s="154"/>
      <c r="D616" s="150">
        <f t="shared" si="51"/>
        <v>0</v>
      </c>
      <c r="E616" s="151" t="str">
        <f t="shared" si="52"/>
        <v/>
      </c>
      <c r="F616" s="136">
        <f t="shared" si="50"/>
        <v>0</v>
      </c>
      <c r="G616" s="18"/>
      <c r="H616" s="52"/>
      <c r="L616" s="60">
        <f t="shared" si="53"/>
        <v>0</v>
      </c>
      <c r="N616" s="60"/>
    </row>
    <row r="617" spans="1:14" s="17" customFormat="1" ht="14.25">
      <c r="A617" s="155" t="s">
        <v>688</v>
      </c>
      <c r="B617" s="154">
        <v>2</v>
      </c>
      <c r="C617" s="154"/>
      <c r="D617" s="150">
        <f t="shared" si="51"/>
        <v>-2</v>
      </c>
      <c r="E617" s="151">
        <f t="shared" si="52"/>
        <v>-100</v>
      </c>
      <c r="F617" s="136">
        <f t="shared" si="50"/>
        <v>2</v>
      </c>
      <c r="G617" s="18"/>
      <c r="H617" s="52"/>
      <c r="L617" s="60">
        <f>SUM(B617,C617)</f>
        <v>2</v>
      </c>
      <c r="M617" s="60">
        <f t="shared" ref="M617:M622" si="54">C617-B617</f>
        <v>-2</v>
      </c>
      <c r="N617" s="136">
        <f t="shared" ref="N617:N622" si="55">M617/B617*100</f>
        <v>-100</v>
      </c>
    </row>
    <row r="618" spans="1:14" s="17" customFormat="1" ht="14.25">
      <c r="A618" s="155" t="s">
        <v>689</v>
      </c>
      <c r="B618" s="154">
        <v>127</v>
      </c>
      <c r="C618" s="154"/>
      <c r="D618" s="150">
        <f t="shared" si="51"/>
        <v>-127</v>
      </c>
      <c r="E618" s="151">
        <f t="shared" si="52"/>
        <v>-100</v>
      </c>
      <c r="F618" s="136">
        <f t="shared" si="50"/>
        <v>127</v>
      </c>
      <c r="G618" s="18"/>
      <c r="H618" s="52"/>
      <c r="L618" s="60">
        <f>SUM(B618,C618)</f>
        <v>127</v>
      </c>
      <c r="M618" s="60">
        <f t="shared" si="54"/>
        <v>-127</v>
      </c>
      <c r="N618" s="136">
        <f t="shared" si="55"/>
        <v>-100</v>
      </c>
    </row>
    <row r="619" spans="1:14" s="17" customFormat="1" ht="14.25" hidden="1">
      <c r="A619" s="155" t="s">
        <v>690</v>
      </c>
      <c r="B619" s="154"/>
      <c r="C619" s="154"/>
      <c r="D619" s="150">
        <f t="shared" si="51"/>
        <v>0</v>
      </c>
      <c r="E619" s="151" t="str">
        <f t="shared" si="52"/>
        <v/>
      </c>
      <c r="F619" s="136">
        <f t="shared" si="50"/>
        <v>0</v>
      </c>
      <c r="G619" s="18"/>
      <c r="H619" s="52"/>
      <c r="L619" s="60">
        <f t="shared" si="53"/>
        <v>0</v>
      </c>
      <c r="M619" s="60">
        <f t="shared" si="54"/>
        <v>0</v>
      </c>
      <c r="N619" s="136" t="e">
        <f t="shared" si="55"/>
        <v>#DIV/0!</v>
      </c>
    </row>
    <row r="620" spans="1:14" s="17" customFormat="1" ht="14.25">
      <c r="A620" s="155" t="s">
        <v>691</v>
      </c>
      <c r="B620" s="154">
        <v>1</v>
      </c>
      <c r="C620" s="154"/>
      <c r="D620" s="150">
        <f t="shared" si="51"/>
        <v>-1</v>
      </c>
      <c r="E620" s="151">
        <f t="shared" si="52"/>
        <v>-100</v>
      </c>
      <c r="F620" s="136">
        <f t="shared" si="50"/>
        <v>1</v>
      </c>
      <c r="G620" s="18"/>
      <c r="H620" s="52"/>
      <c r="K620" s="17">
        <v>2</v>
      </c>
      <c r="L620" s="60">
        <f>SUM(B620,C620)</f>
        <v>1</v>
      </c>
      <c r="M620" s="60">
        <f t="shared" si="54"/>
        <v>-1</v>
      </c>
      <c r="N620" s="136">
        <f t="shared" si="55"/>
        <v>-100</v>
      </c>
    </row>
    <row r="621" spans="1:14" s="17" customFormat="1" ht="14.25" hidden="1">
      <c r="A621" s="153" t="s">
        <v>692</v>
      </c>
      <c r="B621" s="154">
        <f>B622</f>
        <v>0</v>
      </c>
      <c r="C621" s="154">
        <f>C622</f>
        <v>0</v>
      </c>
      <c r="D621" s="150">
        <f t="shared" si="51"/>
        <v>0</v>
      </c>
      <c r="E621" s="151" t="str">
        <f t="shared" si="52"/>
        <v/>
      </c>
      <c r="F621" s="136">
        <f t="shared" si="50"/>
        <v>0</v>
      </c>
      <c r="G621" s="18"/>
      <c r="H621" s="52"/>
      <c r="L621" s="60">
        <f>SUM(B621,C621)</f>
        <v>0</v>
      </c>
      <c r="M621" s="60">
        <f t="shared" si="54"/>
        <v>0</v>
      </c>
      <c r="N621" s="136" t="e">
        <f t="shared" si="55"/>
        <v>#DIV/0!</v>
      </c>
    </row>
    <row r="622" spans="1:14" s="17" customFormat="1" ht="14.25" hidden="1">
      <c r="A622" s="155" t="s">
        <v>693</v>
      </c>
      <c r="B622" s="154">
        <v>0</v>
      </c>
      <c r="C622" s="154">
        <v>0</v>
      </c>
      <c r="D622" s="150">
        <f t="shared" si="51"/>
        <v>0</v>
      </c>
      <c r="E622" s="151" t="str">
        <f t="shared" si="52"/>
        <v/>
      </c>
      <c r="F622" s="136">
        <f t="shared" si="50"/>
        <v>0</v>
      </c>
      <c r="G622" s="18"/>
      <c r="H622" s="52"/>
      <c r="K622" s="17">
        <v>2</v>
      </c>
      <c r="L622" s="60">
        <f t="shared" si="53"/>
        <v>0</v>
      </c>
      <c r="M622" s="60">
        <f t="shared" si="54"/>
        <v>0</v>
      </c>
      <c r="N622" s="136" t="e">
        <f t="shared" si="55"/>
        <v>#DIV/0!</v>
      </c>
    </row>
    <row r="623" spans="1:14" s="17" customFormat="1" ht="14.25">
      <c r="A623" s="153" t="s">
        <v>694</v>
      </c>
      <c r="B623" s="154">
        <f>SUM(B624:B631)</f>
        <v>4024</v>
      </c>
      <c r="C623" s="154">
        <f>SUM(C624:C631)</f>
        <v>4216</v>
      </c>
      <c r="D623" s="150">
        <f t="shared" si="51"/>
        <v>192</v>
      </c>
      <c r="E623" s="151">
        <f t="shared" si="52"/>
        <v>4.7713717693836974</v>
      </c>
      <c r="F623" s="136">
        <f t="shared" si="50"/>
        <v>8240</v>
      </c>
      <c r="G623" s="18"/>
      <c r="H623" s="52"/>
      <c r="L623" s="60">
        <f t="shared" si="53"/>
        <v>8240</v>
      </c>
      <c r="N623" s="60"/>
    </row>
    <row r="624" spans="1:14" s="17" customFormat="1" ht="14.25" hidden="1">
      <c r="A624" s="155" t="s">
        <v>695</v>
      </c>
      <c r="B624" s="154">
        <v>0</v>
      </c>
      <c r="C624" s="154">
        <v>0</v>
      </c>
      <c r="D624" s="150">
        <f t="shared" si="51"/>
        <v>0</v>
      </c>
      <c r="E624" s="151" t="str">
        <f t="shared" si="52"/>
        <v/>
      </c>
      <c r="F624" s="136">
        <f t="shared" si="50"/>
        <v>0</v>
      </c>
      <c r="G624" s="18"/>
      <c r="H624" s="52"/>
      <c r="L624" s="60">
        <f t="shared" si="53"/>
        <v>0</v>
      </c>
      <c r="N624" s="60"/>
    </row>
    <row r="625" spans="1:14" s="17" customFormat="1" ht="14.25" hidden="1">
      <c r="A625" s="155" t="s">
        <v>696</v>
      </c>
      <c r="B625" s="154">
        <v>0</v>
      </c>
      <c r="C625" s="154">
        <v>0</v>
      </c>
      <c r="D625" s="150">
        <f t="shared" si="51"/>
        <v>0</v>
      </c>
      <c r="E625" s="151" t="str">
        <f t="shared" si="52"/>
        <v/>
      </c>
      <c r="F625" s="136">
        <f t="shared" si="50"/>
        <v>0</v>
      </c>
      <c r="G625" s="18"/>
      <c r="H625" s="52"/>
      <c r="L625" s="60">
        <f t="shared" si="53"/>
        <v>0</v>
      </c>
      <c r="M625" s="60">
        <f>C625-B625</f>
        <v>0</v>
      </c>
      <c r="N625" s="136" t="e">
        <f>M625/B625*100</f>
        <v>#DIV/0!</v>
      </c>
    </row>
    <row r="626" spans="1:14" s="17" customFormat="1" ht="14.25" hidden="1">
      <c r="A626" s="155" t="s">
        <v>697</v>
      </c>
      <c r="B626" s="154">
        <v>0</v>
      </c>
      <c r="C626" s="154">
        <v>0</v>
      </c>
      <c r="D626" s="150">
        <f t="shared" si="51"/>
        <v>0</v>
      </c>
      <c r="E626" s="151" t="str">
        <f t="shared" si="52"/>
        <v/>
      </c>
      <c r="F626" s="136">
        <f t="shared" si="50"/>
        <v>0</v>
      </c>
      <c r="G626" s="18"/>
      <c r="H626" s="52"/>
      <c r="L626" s="60">
        <f t="shared" si="53"/>
        <v>0</v>
      </c>
      <c r="M626" s="60">
        <f>C626-B626</f>
        <v>0</v>
      </c>
      <c r="N626" s="136" t="e">
        <f>M626/B626*100</f>
        <v>#DIV/0!</v>
      </c>
    </row>
    <row r="627" spans="1:14" s="17" customFormat="1" ht="14.25" hidden="1">
      <c r="A627" s="155" t="s">
        <v>698</v>
      </c>
      <c r="B627" s="154">
        <v>0</v>
      </c>
      <c r="C627" s="154">
        <v>0</v>
      </c>
      <c r="D627" s="150">
        <f t="shared" si="51"/>
        <v>0</v>
      </c>
      <c r="E627" s="151" t="str">
        <f t="shared" si="52"/>
        <v/>
      </c>
      <c r="F627" s="136">
        <f t="shared" si="50"/>
        <v>0</v>
      </c>
      <c r="G627" s="18"/>
      <c r="H627" s="52"/>
      <c r="L627" s="60">
        <f t="shared" si="53"/>
        <v>0</v>
      </c>
      <c r="N627" s="60"/>
    </row>
    <row r="628" spans="1:14" s="17" customFormat="1" ht="14.25">
      <c r="A628" s="155" t="s">
        <v>699</v>
      </c>
      <c r="B628" s="154">
        <v>2498</v>
      </c>
      <c r="C628" s="154">
        <v>2365</v>
      </c>
      <c r="D628" s="150">
        <f t="shared" si="51"/>
        <v>-133</v>
      </c>
      <c r="E628" s="151">
        <f t="shared" si="52"/>
        <v>-5.3242594075260206</v>
      </c>
      <c r="F628" s="136">
        <f t="shared" si="50"/>
        <v>4863</v>
      </c>
      <c r="G628" s="18"/>
      <c r="H628" s="52"/>
      <c r="L628" s="60">
        <f t="shared" si="53"/>
        <v>4863</v>
      </c>
      <c r="N628" s="60"/>
    </row>
    <row r="629" spans="1:14" s="17" customFormat="1" ht="14.25">
      <c r="A629" s="155" t="s">
        <v>700</v>
      </c>
      <c r="B629" s="154">
        <v>886</v>
      </c>
      <c r="C629" s="154">
        <v>251</v>
      </c>
      <c r="D629" s="150">
        <f t="shared" si="51"/>
        <v>-635</v>
      </c>
      <c r="E629" s="151">
        <f t="shared" si="52"/>
        <v>-71.670428893905196</v>
      </c>
      <c r="F629" s="136">
        <f t="shared" si="50"/>
        <v>1137</v>
      </c>
      <c r="G629" s="18"/>
      <c r="H629" s="52"/>
      <c r="L629" s="60">
        <f t="shared" si="53"/>
        <v>1137</v>
      </c>
      <c r="N629" s="60"/>
    </row>
    <row r="630" spans="1:14" s="17" customFormat="1" ht="14.25">
      <c r="A630" s="155" t="s">
        <v>701</v>
      </c>
      <c r="B630" s="154">
        <v>640</v>
      </c>
      <c r="C630" s="154">
        <v>1600</v>
      </c>
      <c r="D630" s="150">
        <f t="shared" si="51"/>
        <v>960</v>
      </c>
      <c r="E630" s="151">
        <f t="shared" si="52"/>
        <v>150</v>
      </c>
      <c r="F630" s="136">
        <f t="shared" si="50"/>
        <v>2240</v>
      </c>
      <c r="G630" s="18"/>
      <c r="H630" s="52"/>
      <c r="L630" s="60">
        <f>SUM(B630,C630)</f>
        <v>2240</v>
      </c>
      <c r="N630" s="60"/>
    </row>
    <row r="631" spans="1:14" s="17" customFormat="1" ht="14.25" hidden="1">
      <c r="A631" s="155" t="s">
        <v>702</v>
      </c>
      <c r="B631" s="154">
        <v>0</v>
      </c>
      <c r="C631" s="154">
        <v>0</v>
      </c>
      <c r="D631" s="150">
        <f t="shared" si="51"/>
        <v>0</v>
      </c>
      <c r="E631" s="151" t="str">
        <f t="shared" si="52"/>
        <v/>
      </c>
      <c r="F631" s="136">
        <f t="shared" si="50"/>
        <v>0</v>
      </c>
      <c r="G631" s="18"/>
      <c r="H631" s="52"/>
      <c r="L631" s="60">
        <f t="shared" si="53"/>
        <v>0</v>
      </c>
      <c r="N631" s="60"/>
    </row>
    <row r="632" spans="1:14" s="17" customFormat="1" ht="14.25" hidden="1">
      <c r="A632" s="153" t="s">
        <v>703</v>
      </c>
      <c r="B632" s="154">
        <f>SUM(B633:B635)</f>
        <v>0</v>
      </c>
      <c r="C632" s="154">
        <f>SUM(C633:C635)</f>
        <v>0</v>
      </c>
      <c r="D632" s="150">
        <f t="shared" si="51"/>
        <v>0</v>
      </c>
      <c r="E632" s="151" t="str">
        <f t="shared" si="52"/>
        <v/>
      </c>
      <c r="F632" s="136">
        <f t="shared" si="50"/>
        <v>0</v>
      </c>
      <c r="G632" s="18"/>
      <c r="H632" s="52"/>
      <c r="K632" s="17">
        <v>2</v>
      </c>
      <c r="L632" s="60">
        <f t="shared" si="53"/>
        <v>0</v>
      </c>
      <c r="M632" s="60">
        <f>C632-B632</f>
        <v>0</v>
      </c>
      <c r="N632" s="136" t="e">
        <f>M632/B632*100</f>
        <v>#DIV/0!</v>
      </c>
    </row>
    <row r="633" spans="1:14" s="17" customFormat="1" ht="14.25" hidden="1">
      <c r="A633" s="155" t="s">
        <v>704</v>
      </c>
      <c r="B633" s="154">
        <v>0</v>
      </c>
      <c r="C633" s="154">
        <v>0</v>
      </c>
      <c r="D633" s="150">
        <f t="shared" si="51"/>
        <v>0</v>
      </c>
      <c r="E633" s="151" t="str">
        <f t="shared" si="52"/>
        <v/>
      </c>
      <c r="F633" s="136">
        <f t="shared" si="50"/>
        <v>0</v>
      </c>
      <c r="G633" s="18"/>
      <c r="H633" s="52"/>
      <c r="L633" s="60">
        <f t="shared" si="53"/>
        <v>0</v>
      </c>
      <c r="M633" s="60">
        <f>C633-B633</f>
        <v>0</v>
      </c>
      <c r="N633" s="136" t="e">
        <f>M633/B633*100</f>
        <v>#DIV/0!</v>
      </c>
    </row>
    <row r="634" spans="1:14" s="17" customFormat="1" ht="14.25" hidden="1">
      <c r="A634" s="155" t="s">
        <v>705</v>
      </c>
      <c r="B634" s="154">
        <v>0</v>
      </c>
      <c r="C634" s="154">
        <v>0</v>
      </c>
      <c r="D634" s="150">
        <f t="shared" si="51"/>
        <v>0</v>
      </c>
      <c r="E634" s="151" t="str">
        <f t="shared" si="52"/>
        <v/>
      </c>
      <c r="F634" s="136">
        <f t="shared" si="50"/>
        <v>0</v>
      </c>
      <c r="G634" s="18"/>
      <c r="H634" s="52"/>
      <c r="L634" s="60">
        <f t="shared" si="53"/>
        <v>0</v>
      </c>
      <c r="M634" s="60">
        <f>C634-B634</f>
        <v>0</v>
      </c>
      <c r="N634" s="136" t="e">
        <f>M634/B634*100</f>
        <v>#DIV/0!</v>
      </c>
    </row>
    <row r="635" spans="1:14" s="17" customFormat="1" ht="14.25" hidden="1">
      <c r="A635" s="155" t="s">
        <v>706</v>
      </c>
      <c r="B635" s="154">
        <v>0</v>
      </c>
      <c r="C635" s="154">
        <v>0</v>
      </c>
      <c r="D635" s="150">
        <f t="shared" si="51"/>
        <v>0</v>
      </c>
      <c r="E635" s="151" t="str">
        <f t="shared" si="52"/>
        <v/>
      </c>
      <c r="F635" s="136">
        <f t="shared" si="50"/>
        <v>0</v>
      </c>
      <c r="G635" s="18"/>
      <c r="H635" s="52"/>
      <c r="L635" s="60">
        <f t="shared" si="53"/>
        <v>0</v>
      </c>
      <c r="M635" s="60">
        <f>C635-B635</f>
        <v>0</v>
      </c>
      <c r="N635" s="136" t="e">
        <f>M635/B635*100</f>
        <v>#DIV/0!</v>
      </c>
    </row>
    <row r="636" spans="1:14" s="17" customFormat="1" ht="14.25">
      <c r="A636" s="153" t="s">
        <v>707</v>
      </c>
      <c r="B636" s="154">
        <f>SUM(B637:B645)</f>
        <v>736</v>
      </c>
      <c r="C636" s="154">
        <f>SUM(C637:C645)</f>
        <v>0</v>
      </c>
      <c r="D636" s="150">
        <f t="shared" si="51"/>
        <v>-736</v>
      </c>
      <c r="E636" s="151">
        <f t="shared" si="52"/>
        <v>-100</v>
      </c>
      <c r="F636" s="136">
        <f t="shared" si="50"/>
        <v>736</v>
      </c>
      <c r="G636" s="18"/>
      <c r="H636" s="52"/>
      <c r="L636" s="60">
        <f t="shared" si="53"/>
        <v>736</v>
      </c>
      <c r="N636" s="60"/>
    </row>
    <row r="637" spans="1:14" s="17" customFormat="1" ht="14.25" hidden="1">
      <c r="A637" s="155" t="s">
        <v>708</v>
      </c>
      <c r="B637" s="154">
        <v>0</v>
      </c>
      <c r="C637" s="154">
        <v>0</v>
      </c>
      <c r="D637" s="150">
        <f t="shared" si="51"/>
        <v>0</v>
      </c>
      <c r="E637" s="151" t="str">
        <f t="shared" si="52"/>
        <v/>
      </c>
      <c r="F637" s="136">
        <f t="shared" si="50"/>
        <v>0</v>
      </c>
      <c r="G637" s="18"/>
      <c r="H637" s="52"/>
      <c r="L637" s="60">
        <f t="shared" si="53"/>
        <v>0</v>
      </c>
      <c r="M637" s="60">
        <f>C637-B637</f>
        <v>0</v>
      </c>
      <c r="N637" s="136" t="e">
        <f>M637/B637*100</f>
        <v>#DIV/0!</v>
      </c>
    </row>
    <row r="638" spans="1:14" s="17" customFormat="1" ht="14.25" hidden="1">
      <c r="A638" s="155" t="s">
        <v>709</v>
      </c>
      <c r="B638" s="154">
        <v>0</v>
      </c>
      <c r="C638" s="154">
        <v>0</v>
      </c>
      <c r="D638" s="150">
        <f t="shared" si="51"/>
        <v>0</v>
      </c>
      <c r="E638" s="151" t="str">
        <f t="shared" si="52"/>
        <v/>
      </c>
      <c r="F638" s="136">
        <f t="shared" si="50"/>
        <v>0</v>
      </c>
      <c r="G638" s="18"/>
      <c r="H638" s="52"/>
      <c r="K638" s="17">
        <v>2</v>
      </c>
      <c r="L638" s="60">
        <f t="shared" si="53"/>
        <v>0</v>
      </c>
      <c r="M638" s="60">
        <f>C638-B638</f>
        <v>0</v>
      </c>
      <c r="N638" s="136" t="e">
        <f>M638/B638*100</f>
        <v>#DIV/0!</v>
      </c>
    </row>
    <row r="639" spans="1:14" s="17" customFormat="1" ht="14.25" hidden="1">
      <c r="A639" s="155" t="s">
        <v>710</v>
      </c>
      <c r="B639" s="154">
        <v>0</v>
      </c>
      <c r="C639" s="154">
        <v>0</v>
      </c>
      <c r="D639" s="150">
        <f t="shared" si="51"/>
        <v>0</v>
      </c>
      <c r="E639" s="151" t="str">
        <f t="shared" si="52"/>
        <v/>
      </c>
      <c r="F639" s="136">
        <f t="shared" si="50"/>
        <v>0</v>
      </c>
      <c r="G639" s="18"/>
      <c r="H639" s="52"/>
      <c r="L639" s="60">
        <f t="shared" si="53"/>
        <v>0</v>
      </c>
      <c r="M639" s="60">
        <f>C639-B639</f>
        <v>0</v>
      </c>
      <c r="N639" s="136" t="e">
        <f>M639/B639*100</f>
        <v>#DIV/0!</v>
      </c>
    </row>
    <row r="640" spans="1:14" s="17" customFormat="1" ht="14.25" hidden="1">
      <c r="A640" s="155" t="s">
        <v>711</v>
      </c>
      <c r="B640" s="154">
        <v>0</v>
      </c>
      <c r="C640" s="154">
        <v>0</v>
      </c>
      <c r="D640" s="150">
        <f t="shared" si="51"/>
        <v>0</v>
      </c>
      <c r="E640" s="151" t="str">
        <f t="shared" si="52"/>
        <v/>
      </c>
      <c r="F640" s="136">
        <f t="shared" si="50"/>
        <v>0</v>
      </c>
      <c r="G640" s="18"/>
      <c r="H640" s="52"/>
      <c r="L640" s="60">
        <f t="shared" si="53"/>
        <v>0</v>
      </c>
      <c r="N640" s="60"/>
    </row>
    <row r="641" spans="1:14" s="17" customFormat="1" ht="14.25" hidden="1">
      <c r="A641" s="155" t="s">
        <v>712</v>
      </c>
      <c r="B641" s="154">
        <v>0</v>
      </c>
      <c r="C641" s="154">
        <v>0</v>
      </c>
      <c r="D641" s="150">
        <f t="shared" si="51"/>
        <v>0</v>
      </c>
      <c r="E641" s="151" t="str">
        <f t="shared" si="52"/>
        <v/>
      </c>
      <c r="F641" s="136">
        <f t="shared" ref="F641:F704" si="56">B641+C641</f>
        <v>0</v>
      </c>
      <c r="G641" s="18"/>
      <c r="H641" s="52"/>
      <c r="L641" s="60">
        <f t="shared" si="53"/>
        <v>0</v>
      </c>
      <c r="N641" s="60"/>
    </row>
    <row r="642" spans="1:14" s="17" customFormat="1" ht="14.25" hidden="1">
      <c r="A642" s="155" t="s">
        <v>713</v>
      </c>
      <c r="B642" s="154">
        <v>0</v>
      </c>
      <c r="C642" s="154">
        <v>0</v>
      </c>
      <c r="D642" s="150">
        <f t="shared" si="51"/>
        <v>0</v>
      </c>
      <c r="E642" s="151" t="str">
        <f t="shared" si="52"/>
        <v/>
      </c>
      <c r="F642" s="136">
        <f t="shared" si="56"/>
        <v>0</v>
      </c>
      <c r="G642" s="18"/>
      <c r="H642" s="52"/>
      <c r="L642" s="60">
        <f t="shared" si="53"/>
        <v>0</v>
      </c>
      <c r="M642" s="60">
        <f t="shared" ref="M642:M647" si="57">C642-B642</f>
        <v>0</v>
      </c>
      <c r="N642" s="136" t="e">
        <f t="shared" ref="N642:N647" si="58">M642/B642*100</f>
        <v>#DIV/0!</v>
      </c>
    </row>
    <row r="643" spans="1:14" s="17" customFormat="1" ht="14.25" hidden="1">
      <c r="A643" s="155" t="s">
        <v>714</v>
      </c>
      <c r="B643" s="154">
        <v>0</v>
      </c>
      <c r="C643" s="154">
        <v>0</v>
      </c>
      <c r="D643" s="150">
        <f t="shared" si="51"/>
        <v>0</v>
      </c>
      <c r="E643" s="151" t="str">
        <f t="shared" si="52"/>
        <v/>
      </c>
      <c r="F643" s="136">
        <f t="shared" si="56"/>
        <v>0</v>
      </c>
      <c r="G643" s="18"/>
      <c r="H643" s="52"/>
      <c r="L643" s="60">
        <f t="shared" si="53"/>
        <v>0</v>
      </c>
      <c r="M643" s="60">
        <f t="shared" si="57"/>
        <v>0</v>
      </c>
      <c r="N643" s="136" t="e">
        <f t="shared" si="58"/>
        <v>#DIV/0!</v>
      </c>
    </row>
    <row r="644" spans="1:14" s="17" customFormat="1" ht="14.25" hidden="1">
      <c r="A644" s="155" t="s">
        <v>715</v>
      </c>
      <c r="B644" s="154">
        <v>0</v>
      </c>
      <c r="C644" s="154">
        <v>0</v>
      </c>
      <c r="D644" s="150">
        <f t="shared" si="51"/>
        <v>0</v>
      </c>
      <c r="E644" s="151" t="str">
        <f t="shared" si="52"/>
        <v/>
      </c>
      <c r="F644" s="136">
        <f t="shared" si="56"/>
        <v>0</v>
      </c>
      <c r="G644" s="18"/>
      <c r="H644" s="52"/>
      <c r="L644" s="60">
        <f t="shared" si="53"/>
        <v>0</v>
      </c>
      <c r="M644" s="60">
        <f t="shared" si="57"/>
        <v>0</v>
      </c>
      <c r="N644" s="136" t="e">
        <f t="shared" si="58"/>
        <v>#DIV/0!</v>
      </c>
    </row>
    <row r="645" spans="1:14" s="17" customFormat="1" ht="14.25">
      <c r="A645" s="155" t="s">
        <v>716</v>
      </c>
      <c r="B645" s="154">
        <v>736</v>
      </c>
      <c r="C645" s="154">
        <v>0</v>
      </c>
      <c r="D645" s="150">
        <f t="shared" si="51"/>
        <v>-736</v>
      </c>
      <c r="E645" s="151">
        <f t="shared" si="52"/>
        <v>-100</v>
      </c>
      <c r="F645" s="136">
        <f t="shared" si="56"/>
        <v>736</v>
      </c>
      <c r="G645" s="18"/>
      <c r="H645" s="52"/>
      <c r="K645" s="17">
        <v>2</v>
      </c>
      <c r="L645" s="60">
        <f t="shared" si="53"/>
        <v>736</v>
      </c>
      <c r="M645" s="60">
        <f t="shared" si="57"/>
        <v>-736</v>
      </c>
      <c r="N645" s="136">
        <f t="shared" si="58"/>
        <v>-100</v>
      </c>
    </row>
    <row r="646" spans="1:14" s="17" customFormat="1" ht="14.25">
      <c r="A646" s="153" t="s">
        <v>717</v>
      </c>
      <c r="B646" s="154">
        <f>SUM(B647:B653)</f>
        <v>363</v>
      </c>
      <c r="C646" s="154">
        <f>SUM(C647:C653)</f>
        <v>98</v>
      </c>
      <c r="D646" s="150">
        <f t="shared" ref="D646:D706" si="59">C646-B646</f>
        <v>-265</v>
      </c>
      <c r="E646" s="151">
        <f t="shared" ref="E646:E706" si="60">IF(B646=0,"",D646/B646*100)</f>
        <v>-73.002754820936644</v>
      </c>
      <c r="F646" s="136">
        <f t="shared" si="56"/>
        <v>461</v>
      </c>
      <c r="G646" s="18"/>
      <c r="H646" s="52"/>
      <c r="L646" s="60">
        <f t="shared" si="53"/>
        <v>461</v>
      </c>
      <c r="M646" s="60">
        <f t="shared" si="57"/>
        <v>-265</v>
      </c>
      <c r="N646" s="136">
        <f t="shared" si="58"/>
        <v>-73.002754820936644</v>
      </c>
    </row>
    <row r="647" spans="1:14" s="17" customFormat="1" ht="14.25" hidden="1">
      <c r="A647" s="155" t="s">
        <v>718</v>
      </c>
      <c r="B647" s="154">
        <v>0</v>
      </c>
      <c r="C647" s="154">
        <v>0</v>
      </c>
      <c r="D647" s="150">
        <f t="shared" si="59"/>
        <v>0</v>
      </c>
      <c r="E647" s="151" t="str">
        <f t="shared" si="60"/>
        <v/>
      </c>
      <c r="F647" s="136">
        <f t="shared" si="56"/>
        <v>0</v>
      </c>
      <c r="G647" s="18"/>
      <c r="H647" s="52"/>
      <c r="L647" s="60">
        <f t="shared" si="53"/>
        <v>0</v>
      </c>
      <c r="M647" s="60">
        <f t="shared" si="57"/>
        <v>0</v>
      </c>
      <c r="N647" s="136" t="e">
        <f t="shared" si="58"/>
        <v>#DIV/0!</v>
      </c>
    </row>
    <row r="648" spans="1:14" s="17" customFormat="1" ht="14.25" hidden="1">
      <c r="A648" s="155" t="s">
        <v>719</v>
      </c>
      <c r="B648" s="154"/>
      <c r="C648" s="154"/>
      <c r="D648" s="150">
        <f t="shared" si="59"/>
        <v>0</v>
      </c>
      <c r="E648" s="151" t="str">
        <f t="shared" si="60"/>
        <v/>
      </c>
      <c r="F648" s="136">
        <f t="shared" si="56"/>
        <v>0</v>
      </c>
      <c r="G648" s="18"/>
      <c r="H648" s="52"/>
      <c r="L648" s="60">
        <f t="shared" si="53"/>
        <v>0</v>
      </c>
      <c r="N648" s="60"/>
    </row>
    <row r="649" spans="1:14" s="17" customFormat="1" ht="14.25">
      <c r="A649" s="155" t="s">
        <v>720</v>
      </c>
      <c r="B649" s="154"/>
      <c r="C649" s="154">
        <v>5</v>
      </c>
      <c r="D649" s="150">
        <f t="shared" si="59"/>
        <v>5</v>
      </c>
      <c r="E649" s="151" t="str">
        <f t="shared" si="60"/>
        <v/>
      </c>
      <c r="F649" s="136">
        <f t="shared" si="56"/>
        <v>5</v>
      </c>
      <c r="G649" s="18"/>
      <c r="H649" s="52"/>
      <c r="L649" s="60">
        <f t="shared" si="53"/>
        <v>5</v>
      </c>
      <c r="M649" s="60">
        <f>C649-B649</f>
        <v>5</v>
      </c>
      <c r="N649" s="136" t="e">
        <f>M649/B649*100</f>
        <v>#DIV/0!</v>
      </c>
    </row>
    <row r="650" spans="1:14" s="17" customFormat="1" ht="14.25" hidden="1">
      <c r="A650" s="155" t="s">
        <v>721</v>
      </c>
      <c r="B650" s="154">
        <v>0</v>
      </c>
      <c r="C650" s="154">
        <v>0</v>
      </c>
      <c r="D650" s="150">
        <f t="shared" si="59"/>
        <v>0</v>
      </c>
      <c r="E650" s="151" t="str">
        <f t="shared" si="60"/>
        <v/>
      </c>
      <c r="F650" s="136">
        <f t="shared" si="56"/>
        <v>0</v>
      </c>
      <c r="G650" s="18"/>
      <c r="H650" s="52"/>
      <c r="L650" s="60">
        <f t="shared" si="53"/>
        <v>0</v>
      </c>
      <c r="M650" s="60">
        <f>C650-B650</f>
        <v>0</v>
      </c>
      <c r="N650" s="136" t="e">
        <f>M650/B650*100</f>
        <v>#DIV/0!</v>
      </c>
    </row>
    <row r="651" spans="1:14" s="17" customFormat="1" ht="14.25">
      <c r="A651" s="155" t="s">
        <v>722</v>
      </c>
      <c r="B651" s="154"/>
      <c r="C651" s="154">
        <v>90</v>
      </c>
      <c r="D651" s="150">
        <f t="shared" si="59"/>
        <v>90</v>
      </c>
      <c r="E651" s="151" t="str">
        <f t="shared" si="60"/>
        <v/>
      </c>
      <c r="F651" s="136">
        <f t="shared" si="56"/>
        <v>90</v>
      </c>
      <c r="G651" s="18"/>
      <c r="H651" s="52"/>
      <c r="L651" s="60">
        <f t="shared" si="53"/>
        <v>90</v>
      </c>
      <c r="N651" s="60"/>
    </row>
    <row r="652" spans="1:14" s="17" customFormat="1" ht="14.25" hidden="1">
      <c r="A652" s="155" t="s">
        <v>723</v>
      </c>
      <c r="B652" s="154">
        <v>0</v>
      </c>
      <c r="C652" s="154">
        <v>0</v>
      </c>
      <c r="D652" s="150">
        <f t="shared" si="59"/>
        <v>0</v>
      </c>
      <c r="E652" s="151" t="str">
        <f t="shared" si="60"/>
        <v/>
      </c>
      <c r="F652" s="136">
        <f t="shared" si="56"/>
        <v>0</v>
      </c>
      <c r="G652" s="18"/>
      <c r="H652" s="52"/>
      <c r="L652" s="60"/>
      <c r="N652" s="60"/>
    </row>
    <row r="653" spans="1:14" s="17" customFormat="1" ht="14.25">
      <c r="A653" s="155" t="s">
        <v>724</v>
      </c>
      <c r="B653" s="154">
        <v>363</v>
      </c>
      <c r="C653" s="154">
        <v>3</v>
      </c>
      <c r="D653" s="150">
        <f t="shared" si="59"/>
        <v>-360</v>
      </c>
      <c r="E653" s="151">
        <f t="shared" si="60"/>
        <v>-99.173553719008268</v>
      </c>
      <c r="F653" s="136">
        <f t="shared" si="56"/>
        <v>366</v>
      </c>
      <c r="G653" s="18"/>
      <c r="H653" s="52"/>
      <c r="L653" s="60">
        <f t="shared" ref="L653:L678" si="61">SUM(B653,C653)</f>
        <v>366</v>
      </c>
      <c r="M653" s="60">
        <f>C653-B653</f>
        <v>-360</v>
      </c>
      <c r="N653" s="136">
        <f>M653/B653*100</f>
        <v>-99.173553719008268</v>
      </c>
    </row>
    <row r="654" spans="1:14" s="17" customFormat="1" ht="14.25">
      <c r="A654" s="153" t="s">
        <v>725</v>
      </c>
      <c r="B654" s="154">
        <f>SUM(B655:B659)</f>
        <v>223</v>
      </c>
      <c r="C654" s="154">
        <f>SUM(C655:C659)</f>
        <v>20</v>
      </c>
      <c r="D654" s="150">
        <f t="shared" si="59"/>
        <v>-203</v>
      </c>
      <c r="E654" s="151">
        <f t="shared" si="60"/>
        <v>-91.031390134529147</v>
      </c>
      <c r="F654" s="136">
        <f t="shared" si="56"/>
        <v>243</v>
      </c>
      <c r="G654" s="18"/>
      <c r="H654" s="52"/>
      <c r="K654" s="17">
        <v>2</v>
      </c>
      <c r="L654" s="60">
        <f t="shared" si="61"/>
        <v>243</v>
      </c>
      <c r="M654" s="60">
        <f>C654-B654</f>
        <v>-203</v>
      </c>
      <c r="N654" s="136">
        <f>M654/B654*100</f>
        <v>-91.031390134529147</v>
      </c>
    </row>
    <row r="655" spans="1:14" s="17" customFormat="1" ht="14.25">
      <c r="A655" s="155" t="s">
        <v>726</v>
      </c>
      <c r="B655" s="154">
        <v>47</v>
      </c>
      <c r="C655" s="154">
        <v>20</v>
      </c>
      <c r="D655" s="150">
        <f t="shared" si="59"/>
        <v>-27</v>
      </c>
      <c r="E655" s="151">
        <f t="shared" si="60"/>
        <v>-57.446808510638306</v>
      </c>
      <c r="F655" s="136">
        <f t="shared" si="56"/>
        <v>67</v>
      </c>
      <c r="G655" s="18"/>
      <c r="H655" s="52"/>
      <c r="L655" s="60">
        <f t="shared" si="61"/>
        <v>67</v>
      </c>
      <c r="M655" s="60">
        <f>C655-B655</f>
        <v>-27</v>
      </c>
      <c r="N655" s="136">
        <f>M655/B655*100</f>
        <v>-57.446808510638306</v>
      </c>
    </row>
    <row r="656" spans="1:14" s="17" customFormat="1" ht="14.25" hidden="1">
      <c r="A656" s="155" t="s">
        <v>727</v>
      </c>
      <c r="B656" s="154"/>
      <c r="C656" s="154"/>
      <c r="D656" s="150">
        <f t="shared" si="59"/>
        <v>0</v>
      </c>
      <c r="E656" s="151" t="str">
        <f t="shared" si="60"/>
        <v/>
      </c>
      <c r="F656" s="136">
        <f t="shared" si="56"/>
        <v>0</v>
      </c>
      <c r="G656" s="18"/>
      <c r="H656" s="52"/>
      <c r="L656" s="60">
        <f t="shared" si="61"/>
        <v>0</v>
      </c>
      <c r="N656" s="60"/>
    </row>
    <row r="657" spans="1:14" s="17" customFormat="1" ht="14.25" hidden="1">
      <c r="A657" s="155" t="s">
        <v>728</v>
      </c>
      <c r="B657" s="154">
        <v>0</v>
      </c>
      <c r="C657" s="154">
        <v>0</v>
      </c>
      <c r="D657" s="150">
        <f t="shared" si="59"/>
        <v>0</v>
      </c>
      <c r="E657" s="151" t="str">
        <f t="shared" si="60"/>
        <v/>
      </c>
      <c r="F657" s="136">
        <f t="shared" si="56"/>
        <v>0</v>
      </c>
      <c r="G657" s="18"/>
      <c r="H657" s="52"/>
      <c r="L657" s="60">
        <f t="shared" si="61"/>
        <v>0</v>
      </c>
      <c r="N657" s="60"/>
    </row>
    <row r="658" spans="1:14" s="17" customFormat="1" ht="14.25" hidden="1">
      <c r="A658" s="155" t="s">
        <v>729</v>
      </c>
      <c r="B658" s="154">
        <v>0</v>
      </c>
      <c r="C658" s="154">
        <v>0</v>
      </c>
      <c r="D658" s="150">
        <f t="shared" si="59"/>
        <v>0</v>
      </c>
      <c r="E658" s="151" t="str">
        <f t="shared" si="60"/>
        <v/>
      </c>
      <c r="F658" s="136">
        <f t="shared" si="56"/>
        <v>0</v>
      </c>
      <c r="G658" s="18"/>
      <c r="H658" s="52"/>
      <c r="L658" s="60">
        <f t="shared" si="61"/>
        <v>0</v>
      </c>
      <c r="N658" s="60"/>
    </row>
    <row r="659" spans="1:14" s="17" customFormat="1" ht="14.25">
      <c r="A659" s="155" t="s">
        <v>730</v>
      </c>
      <c r="B659" s="154">
        <v>176</v>
      </c>
      <c r="C659" s="154">
        <v>0</v>
      </c>
      <c r="D659" s="150">
        <f t="shared" si="59"/>
        <v>-176</v>
      </c>
      <c r="E659" s="151">
        <f t="shared" si="60"/>
        <v>-100</v>
      </c>
      <c r="F659" s="136">
        <f t="shared" si="56"/>
        <v>176</v>
      </c>
      <c r="G659" s="18"/>
      <c r="H659" s="52"/>
      <c r="K659" s="17">
        <v>2</v>
      </c>
      <c r="L659" s="60">
        <f t="shared" si="61"/>
        <v>176</v>
      </c>
      <c r="M659" s="60">
        <f>C659-B659</f>
        <v>-176</v>
      </c>
      <c r="N659" s="136">
        <f>M659/B659*100</f>
        <v>-100</v>
      </c>
    </row>
    <row r="660" spans="1:14" s="17" customFormat="1" ht="14.25">
      <c r="A660" s="153" t="s">
        <v>731</v>
      </c>
      <c r="B660" s="154">
        <f>SUM(B661:B666)</f>
        <v>5</v>
      </c>
      <c r="C660" s="154">
        <f>SUM(C661:C666)</f>
        <v>0</v>
      </c>
      <c r="D660" s="150">
        <f t="shared" si="59"/>
        <v>-5</v>
      </c>
      <c r="E660" s="151">
        <f t="shared" si="60"/>
        <v>-100</v>
      </c>
      <c r="F660" s="136">
        <f t="shared" si="56"/>
        <v>5</v>
      </c>
      <c r="G660" s="18"/>
      <c r="H660" s="52"/>
      <c r="L660" s="60">
        <f t="shared" si="61"/>
        <v>5</v>
      </c>
      <c r="M660" s="60">
        <f>C660-B660</f>
        <v>-5</v>
      </c>
      <c r="N660" s="136">
        <f>M660/B660*100</f>
        <v>-100</v>
      </c>
    </row>
    <row r="661" spans="1:14" s="17" customFormat="1" ht="14.25">
      <c r="A661" s="155" t="s">
        <v>732</v>
      </c>
      <c r="B661" s="154">
        <v>5</v>
      </c>
      <c r="C661" s="154"/>
      <c r="D661" s="150">
        <f t="shared" si="59"/>
        <v>-5</v>
      </c>
      <c r="E661" s="151">
        <f t="shared" si="60"/>
        <v>-100</v>
      </c>
      <c r="F661" s="136">
        <f t="shared" si="56"/>
        <v>5</v>
      </c>
      <c r="G661" s="18"/>
      <c r="H661" s="52"/>
      <c r="L661" s="60">
        <f t="shared" si="61"/>
        <v>5</v>
      </c>
      <c r="N661" s="60"/>
    </row>
    <row r="662" spans="1:14" s="17" customFormat="1" ht="14.25" hidden="1">
      <c r="A662" s="155" t="s">
        <v>733</v>
      </c>
      <c r="B662" s="154"/>
      <c r="C662" s="154"/>
      <c r="D662" s="150">
        <f t="shared" si="59"/>
        <v>0</v>
      </c>
      <c r="E662" s="151" t="str">
        <f t="shared" si="60"/>
        <v/>
      </c>
      <c r="F662" s="136">
        <f t="shared" si="56"/>
        <v>0</v>
      </c>
      <c r="G662" s="18"/>
      <c r="H662" s="52"/>
      <c r="L662" s="60">
        <f t="shared" si="61"/>
        <v>0</v>
      </c>
      <c r="N662" s="60"/>
    </row>
    <row r="663" spans="1:14" s="17" customFormat="1" ht="14.25" hidden="1">
      <c r="A663" s="155" t="s">
        <v>734</v>
      </c>
      <c r="B663" s="154"/>
      <c r="C663" s="154"/>
      <c r="D663" s="150">
        <f t="shared" si="59"/>
        <v>0</v>
      </c>
      <c r="E663" s="151" t="str">
        <f t="shared" si="60"/>
        <v/>
      </c>
      <c r="F663" s="136">
        <f t="shared" si="56"/>
        <v>0</v>
      </c>
      <c r="G663" s="18"/>
      <c r="H663" s="52"/>
      <c r="L663" s="60">
        <f t="shared" si="61"/>
        <v>0</v>
      </c>
      <c r="N663" s="60"/>
    </row>
    <row r="664" spans="1:14" s="17" customFormat="1" ht="14.25" hidden="1">
      <c r="A664" s="155" t="s">
        <v>735</v>
      </c>
      <c r="B664" s="154"/>
      <c r="C664" s="154"/>
      <c r="D664" s="150">
        <f t="shared" si="59"/>
        <v>0</v>
      </c>
      <c r="E664" s="151" t="str">
        <f t="shared" si="60"/>
        <v/>
      </c>
      <c r="F664" s="136">
        <f t="shared" si="56"/>
        <v>0</v>
      </c>
      <c r="G664" s="18"/>
      <c r="H664" s="52"/>
      <c r="K664" s="17">
        <v>2</v>
      </c>
      <c r="L664" s="60">
        <f t="shared" si="61"/>
        <v>0</v>
      </c>
      <c r="M664" s="60">
        <f t="shared" ref="M664:M669" si="62">C664-B664</f>
        <v>0</v>
      </c>
      <c r="N664" s="136" t="e">
        <f t="shared" ref="N664:N669" si="63">M664/B664*100</f>
        <v>#DIV/0!</v>
      </c>
    </row>
    <row r="665" spans="1:14" s="17" customFormat="1" ht="14.25" hidden="1">
      <c r="A665" s="155" t="s">
        <v>736</v>
      </c>
      <c r="B665" s="154">
        <v>0</v>
      </c>
      <c r="C665" s="154">
        <v>0</v>
      </c>
      <c r="D665" s="150">
        <f t="shared" si="59"/>
        <v>0</v>
      </c>
      <c r="E665" s="151" t="str">
        <f t="shared" si="60"/>
        <v/>
      </c>
      <c r="F665" s="136">
        <f t="shared" si="56"/>
        <v>0</v>
      </c>
      <c r="G665" s="18"/>
      <c r="H665" s="52"/>
      <c r="L665" s="60">
        <f t="shared" si="61"/>
        <v>0</v>
      </c>
      <c r="M665" s="60">
        <f t="shared" si="62"/>
        <v>0</v>
      </c>
      <c r="N665" s="136" t="e">
        <f t="shared" si="63"/>
        <v>#DIV/0!</v>
      </c>
    </row>
    <row r="666" spans="1:14" s="17" customFormat="1" ht="14.25" hidden="1">
      <c r="A666" s="155" t="s">
        <v>737</v>
      </c>
      <c r="B666" s="154">
        <v>0</v>
      </c>
      <c r="C666" s="154">
        <v>0</v>
      </c>
      <c r="D666" s="150">
        <f t="shared" si="59"/>
        <v>0</v>
      </c>
      <c r="E666" s="151" t="str">
        <f t="shared" si="60"/>
        <v/>
      </c>
      <c r="F666" s="136">
        <f t="shared" si="56"/>
        <v>0</v>
      </c>
      <c r="G666" s="18"/>
      <c r="H666" s="52"/>
      <c r="L666" s="60">
        <f t="shared" si="61"/>
        <v>0</v>
      </c>
      <c r="M666" s="60">
        <f t="shared" si="62"/>
        <v>0</v>
      </c>
      <c r="N666" s="136" t="e">
        <f t="shared" si="63"/>
        <v>#DIV/0!</v>
      </c>
    </row>
    <row r="667" spans="1:14" s="17" customFormat="1" ht="14.25">
      <c r="A667" s="153" t="s">
        <v>738</v>
      </c>
      <c r="B667" s="154">
        <f>SUM(B668:B675)</f>
        <v>303</v>
      </c>
      <c r="C667" s="154">
        <f>SUM(C668:C675)</f>
        <v>138</v>
      </c>
      <c r="D667" s="150">
        <f t="shared" si="59"/>
        <v>-165</v>
      </c>
      <c r="E667" s="151">
        <f t="shared" si="60"/>
        <v>-54.455445544554458</v>
      </c>
      <c r="F667" s="136">
        <f t="shared" si="56"/>
        <v>441</v>
      </c>
      <c r="G667" s="18"/>
      <c r="H667" s="52"/>
      <c r="K667" s="17">
        <v>2</v>
      </c>
      <c r="L667" s="60">
        <f t="shared" si="61"/>
        <v>441</v>
      </c>
      <c r="M667" s="60">
        <f t="shared" si="62"/>
        <v>-165</v>
      </c>
      <c r="N667" s="136">
        <f t="shared" si="63"/>
        <v>-54.455445544554458</v>
      </c>
    </row>
    <row r="668" spans="1:14" s="17" customFormat="1" ht="14.25">
      <c r="A668" s="155" t="s">
        <v>271</v>
      </c>
      <c r="B668" s="154">
        <v>44</v>
      </c>
      <c r="C668" s="154">
        <v>38</v>
      </c>
      <c r="D668" s="150">
        <f t="shared" si="59"/>
        <v>-6</v>
      </c>
      <c r="E668" s="151">
        <f t="shared" si="60"/>
        <v>-13.636363636363635</v>
      </c>
      <c r="F668" s="136">
        <f t="shared" si="56"/>
        <v>82</v>
      </c>
      <c r="G668" s="18"/>
      <c r="H668" s="52"/>
      <c r="L668" s="60">
        <f t="shared" si="61"/>
        <v>82</v>
      </c>
      <c r="M668" s="60">
        <f t="shared" si="62"/>
        <v>-6</v>
      </c>
      <c r="N668" s="136">
        <f t="shared" si="63"/>
        <v>-13.636363636363635</v>
      </c>
    </row>
    <row r="669" spans="1:14" s="17" customFormat="1" ht="14.25">
      <c r="A669" s="155" t="s">
        <v>272</v>
      </c>
      <c r="B669" s="154">
        <v>28</v>
      </c>
      <c r="C669" s="154"/>
      <c r="D669" s="150">
        <f t="shared" si="59"/>
        <v>-28</v>
      </c>
      <c r="E669" s="151">
        <f t="shared" si="60"/>
        <v>-100</v>
      </c>
      <c r="F669" s="136">
        <f t="shared" si="56"/>
        <v>28</v>
      </c>
      <c r="G669" s="18"/>
      <c r="H669" s="52"/>
      <c r="L669" s="60">
        <f t="shared" si="61"/>
        <v>28</v>
      </c>
      <c r="M669" s="60">
        <f t="shared" si="62"/>
        <v>-28</v>
      </c>
      <c r="N669" s="136">
        <f t="shared" si="63"/>
        <v>-100</v>
      </c>
    </row>
    <row r="670" spans="1:14" s="17" customFormat="1" ht="14.25" hidden="1">
      <c r="A670" s="155" t="s">
        <v>273</v>
      </c>
      <c r="B670" s="154"/>
      <c r="C670" s="154"/>
      <c r="D670" s="150">
        <f t="shared" si="59"/>
        <v>0</v>
      </c>
      <c r="E670" s="151" t="str">
        <f t="shared" si="60"/>
        <v/>
      </c>
      <c r="F670" s="136">
        <f t="shared" si="56"/>
        <v>0</v>
      </c>
      <c r="G670" s="18"/>
      <c r="H670" s="52"/>
      <c r="K670" s="17">
        <v>2</v>
      </c>
      <c r="L670" s="60">
        <f t="shared" si="61"/>
        <v>0</v>
      </c>
      <c r="N670" s="60"/>
    </row>
    <row r="671" spans="1:14" s="17" customFormat="1" ht="14.25" hidden="1">
      <c r="A671" s="155" t="s">
        <v>739</v>
      </c>
      <c r="B671" s="154"/>
      <c r="C671" s="154"/>
      <c r="D671" s="150">
        <f t="shared" si="59"/>
        <v>0</v>
      </c>
      <c r="E671" s="151" t="str">
        <f t="shared" si="60"/>
        <v/>
      </c>
      <c r="F671" s="136">
        <f t="shared" si="56"/>
        <v>0</v>
      </c>
      <c r="G671" s="18"/>
      <c r="H671" s="52"/>
      <c r="L671" s="60">
        <f t="shared" si="61"/>
        <v>0</v>
      </c>
      <c r="N671" s="60"/>
    </row>
    <row r="672" spans="1:14" s="17" customFormat="1" ht="14.25">
      <c r="A672" s="155" t="s">
        <v>740</v>
      </c>
      <c r="B672" s="154">
        <v>10</v>
      </c>
      <c r="C672" s="154"/>
      <c r="D672" s="150">
        <f t="shared" si="59"/>
        <v>-10</v>
      </c>
      <c r="E672" s="151">
        <f t="shared" si="60"/>
        <v>-100</v>
      </c>
      <c r="F672" s="136">
        <f t="shared" si="56"/>
        <v>10</v>
      </c>
      <c r="G672" s="18"/>
      <c r="H672" s="52"/>
      <c r="L672" s="60">
        <f t="shared" si="61"/>
        <v>10</v>
      </c>
      <c r="N672" s="60"/>
    </row>
    <row r="673" spans="1:14" s="17" customFormat="1" ht="14.25" hidden="1">
      <c r="A673" s="155" t="s">
        <v>741</v>
      </c>
      <c r="B673" s="154"/>
      <c r="C673" s="154"/>
      <c r="D673" s="150">
        <f t="shared" si="59"/>
        <v>0</v>
      </c>
      <c r="E673" s="151" t="str">
        <f t="shared" si="60"/>
        <v/>
      </c>
      <c r="F673" s="136">
        <f t="shared" si="56"/>
        <v>0</v>
      </c>
      <c r="G673" s="18"/>
      <c r="H673" s="52"/>
      <c r="K673" s="17">
        <v>2</v>
      </c>
      <c r="L673" s="60">
        <f t="shared" si="61"/>
        <v>0</v>
      </c>
      <c r="N673" s="60"/>
    </row>
    <row r="674" spans="1:14" s="17" customFormat="1" ht="14.25">
      <c r="A674" s="155" t="s">
        <v>742</v>
      </c>
      <c r="B674" s="154">
        <v>35</v>
      </c>
      <c r="C674" s="154"/>
      <c r="D674" s="150">
        <f t="shared" si="59"/>
        <v>-35</v>
      </c>
      <c r="E674" s="151">
        <f t="shared" si="60"/>
        <v>-100</v>
      </c>
      <c r="F674" s="136">
        <f t="shared" si="56"/>
        <v>35</v>
      </c>
      <c r="G674" s="18"/>
      <c r="H674" s="52"/>
      <c r="L674" s="60">
        <f t="shared" si="61"/>
        <v>35</v>
      </c>
      <c r="N674" s="60"/>
    </row>
    <row r="675" spans="1:14" s="17" customFormat="1" ht="14.25">
      <c r="A675" s="155" t="s">
        <v>743</v>
      </c>
      <c r="B675" s="154">
        <v>186</v>
      </c>
      <c r="C675" s="154">
        <v>100</v>
      </c>
      <c r="D675" s="150">
        <f t="shared" si="59"/>
        <v>-86</v>
      </c>
      <c r="E675" s="151">
        <f t="shared" si="60"/>
        <v>-46.236559139784944</v>
      </c>
      <c r="F675" s="136">
        <f t="shared" si="56"/>
        <v>286</v>
      </c>
      <c r="G675" s="18"/>
      <c r="H675" s="52"/>
      <c r="L675" s="60">
        <f t="shared" si="61"/>
        <v>286</v>
      </c>
      <c r="N675" s="60"/>
    </row>
    <row r="676" spans="1:14" s="17" customFormat="1" ht="14.25" hidden="1">
      <c r="A676" s="153" t="s">
        <v>744</v>
      </c>
      <c r="B676" s="154">
        <f>SUM(B677:B680)</f>
        <v>0</v>
      </c>
      <c r="C676" s="154">
        <f>SUM(C677:C680)</f>
        <v>0</v>
      </c>
      <c r="D676" s="150">
        <f t="shared" si="59"/>
        <v>0</v>
      </c>
      <c r="E676" s="151" t="str">
        <f t="shared" si="60"/>
        <v/>
      </c>
      <c r="F676" s="136">
        <f t="shared" si="56"/>
        <v>0</v>
      </c>
      <c r="G676" s="18"/>
      <c r="H676" s="52"/>
      <c r="K676" s="17">
        <v>2</v>
      </c>
      <c r="L676" s="60">
        <f t="shared" si="61"/>
        <v>0</v>
      </c>
      <c r="N676" s="60"/>
    </row>
    <row r="677" spans="1:14" s="17" customFormat="1" ht="14.25" hidden="1">
      <c r="A677" s="155" t="s">
        <v>745</v>
      </c>
      <c r="B677" s="154">
        <v>0</v>
      </c>
      <c r="C677" s="154">
        <v>0</v>
      </c>
      <c r="D677" s="150">
        <f t="shared" si="59"/>
        <v>0</v>
      </c>
      <c r="E677" s="151" t="str">
        <f t="shared" si="60"/>
        <v/>
      </c>
      <c r="F677" s="136">
        <f t="shared" si="56"/>
        <v>0</v>
      </c>
      <c r="G677" s="18"/>
      <c r="H677" s="52"/>
      <c r="L677" s="60">
        <f t="shared" si="61"/>
        <v>0</v>
      </c>
      <c r="N677" s="60"/>
    </row>
    <row r="678" spans="1:14" s="17" customFormat="1" ht="14.25" hidden="1">
      <c r="A678" s="155" t="s">
        <v>746</v>
      </c>
      <c r="B678" s="154">
        <v>0</v>
      </c>
      <c r="C678" s="154">
        <v>0</v>
      </c>
      <c r="D678" s="150">
        <f t="shared" si="59"/>
        <v>0</v>
      </c>
      <c r="E678" s="151" t="str">
        <f t="shared" si="60"/>
        <v/>
      </c>
      <c r="F678" s="136">
        <f t="shared" si="56"/>
        <v>0</v>
      </c>
      <c r="G678" s="18"/>
      <c r="H678" s="52"/>
      <c r="L678" s="60">
        <f t="shared" si="61"/>
        <v>0</v>
      </c>
      <c r="N678" s="60"/>
    </row>
    <row r="679" spans="1:14" s="17" customFormat="1" ht="14.25" hidden="1">
      <c r="A679" s="155" t="s">
        <v>747</v>
      </c>
      <c r="B679" s="154">
        <v>0</v>
      </c>
      <c r="C679" s="154">
        <v>0</v>
      </c>
      <c r="D679" s="150">
        <f t="shared" si="59"/>
        <v>0</v>
      </c>
      <c r="E679" s="151" t="str">
        <f t="shared" si="60"/>
        <v/>
      </c>
      <c r="F679" s="136">
        <f t="shared" si="56"/>
        <v>0</v>
      </c>
      <c r="G679" s="18"/>
      <c r="H679" s="52"/>
      <c r="L679" s="60"/>
      <c r="N679" s="60"/>
    </row>
    <row r="680" spans="1:14" s="17" customFormat="1" ht="14.25" hidden="1">
      <c r="A680" s="155" t="s">
        <v>748</v>
      </c>
      <c r="B680" s="154">
        <v>0</v>
      </c>
      <c r="C680" s="154">
        <v>0</v>
      </c>
      <c r="D680" s="150">
        <f t="shared" si="59"/>
        <v>0</v>
      </c>
      <c r="E680" s="151" t="str">
        <f t="shared" si="60"/>
        <v/>
      </c>
      <c r="F680" s="136">
        <f t="shared" si="56"/>
        <v>0</v>
      </c>
      <c r="G680" s="18"/>
      <c r="H680" s="52"/>
      <c r="L680" s="60"/>
      <c r="N680" s="60"/>
    </row>
    <row r="681" spans="1:14" s="17" customFormat="1" ht="14.25">
      <c r="A681" s="153" t="s">
        <v>749</v>
      </c>
      <c r="B681" s="154">
        <f>SUM(B682:B683)</f>
        <v>1864</v>
      </c>
      <c r="C681" s="154">
        <f>SUM(C682:C683)</f>
        <v>0</v>
      </c>
      <c r="D681" s="150">
        <f t="shared" si="59"/>
        <v>-1864</v>
      </c>
      <c r="E681" s="151">
        <f t="shared" si="60"/>
        <v>-100</v>
      </c>
      <c r="F681" s="136">
        <f t="shared" si="56"/>
        <v>1864</v>
      </c>
      <c r="G681" s="18"/>
      <c r="H681" s="52"/>
      <c r="L681" s="60"/>
      <c r="M681" s="60"/>
      <c r="N681" s="136"/>
    </row>
    <row r="682" spans="1:14" s="17" customFormat="1" ht="14.25" hidden="1">
      <c r="A682" s="155" t="s">
        <v>750</v>
      </c>
      <c r="B682" s="154"/>
      <c r="C682" s="154">
        <v>0</v>
      </c>
      <c r="D682" s="150">
        <f t="shared" si="59"/>
        <v>0</v>
      </c>
      <c r="E682" s="151" t="str">
        <f t="shared" si="60"/>
        <v/>
      </c>
      <c r="F682" s="136">
        <f t="shared" si="56"/>
        <v>0</v>
      </c>
      <c r="G682" s="18"/>
      <c r="H682" s="52"/>
      <c r="L682" s="60"/>
      <c r="M682" s="60"/>
      <c r="N682" s="136"/>
    </row>
    <row r="683" spans="1:14" s="17" customFormat="1" ht="14.25">
      <c r="A683" s="155" t="s">
        <v>751</v>
      </c>
      <c r="B683" s="154">
        <v>1864</v>
      </c>
      <c r="C683" s="154"/>
      <c r="D683" s="150">
        <f t="shared" si="59"/>
        <v>-1864</v>
      </c>
      <c r="E683" s="151">
        <f t="shared" si="60"/>
        <v>-100</v>
      </c>
      <c r="F683" s="136">
        <f t="shared" si="56"/>
        <v>1864</v>
      </c>
      <c r="G683" s="18"/>
      <c r="H683" s="52"/>
      <c r="L683" s="60"/>
      <c r="M683" s="60"/>
      <c r="N683" s="136"/>
    </row>
    <row r="684" spans="1:14" s="17" customFormat="1" ht="14.25">
      <c r="A684" s="153" t="s">
        <v>752</v>
      </c>
      <c r="B684" s="154">
        <f>SUM(B685:B686)</f>
        <v>125</v>
      </c>
      <c r="C684" s="154">
        <f>SUM(C685:C686)</f>
        <v>0</v>
      </c>
      <c r="D684" s="150">
        <f t="shared" si="59"/>
        <v>-125</v>
      </c>
      <c r="E684" s="151">
        <f t="shared" si="60"/>
        <v>-100</v>
      </c>
      <c r="F684" s="136">
        <f t="shared" si="56"/>
        <v>125</v>
      </c>
      <c r="G684" s="18"/>
      <c r="H684" s="52"/>
      <c r="L684" s="60"/>
      <c r="M684" s="60"/>
      <c r="N684" s="136"/>
    </row>
    <row r="685" spans="1:14" s="17" customFormat="1" ht="14.25">
      <c r="A685" s="155" t="s">
        <v>753</v>
      </c>
      <c r="B685" s="154">
        <v>125</v>
      </c>
      <c r="C685" s="154">
        <v>0</v>
      </c>
      <c r="D685" s="150">
        <f t="shared" si="59"/>
        <v>-125</v>
      </c>
      <c r="E685" s="151">
        <f t="shared" si="60"/>
        <v>-100</v>
      </c>
      <c r="F685" s="136">
        <f t="shared" si="56"/>
        <v>125</v>
      </c>
      <c r="G685" s="18"/>
      <c r="H685" s="52"/>
      <c r="L685" s="60"/>
      <c r="M685" s="60"/>
      <c r="N685" s="136"/>
    </row>
    <row r="686" spans="1:14" s="17" customFormat="1" ht="14.25" hidden="1">
      <c r="A686" s="155" t="s">
        <v>754</v>
      </c>
      <c r="B686" s="154">
        <v>0</v>
      </c>
      <c r="C686" s="154">
        <v>0</v>
      </c>
      <c r="D686" s="150">
        <f t="shared" si="59"/>
        <v>0</v>
      </c>
      <c r="E686" s="151" t="str">
        <f t="shared" si="60"/>
        <v/>
      </c>
      <c r="F686" s="136">
        <f t="shared" si="56"/>
        <v>0</v>
      </c>
      <c r="G686" s="18"/>
      <c r="H686" s="52"/>
      <c r="K686" s="17">
        <v>1</v>
      </c>
      <c r="L686" s="60">
        <f t="shared" ref="L686:L749" si="64">SUM(B686,C686)</f>
        <v>0</v>
      </c>
      <c r="M686" s="60">
        <f>C686-B686</f>
        <v>0</v>
      </c>
      <c r="N686" s="136" t="e">
        <f>M686/B686*100</f>
        <v>#DIV/0!</v>
      </c>
    </row>
    <row r="687" spans="1:14" s="17" customFormat="1" ht="14.25">
      <c r="A687" s="153" t="s">
        <v>755</v>
      </c>
      <c r="B687" s="154">
        <f>SUM(B688:B689)</f>
        <v>368</v>
      </c>
      <c r="C687" s="154">
        <f>SUM(C688:C689)</f>
        <v>0</v>
      </c>
      <c r="D687" s="150">
        <f t="shared" si="59"/>
        <v>-368</v>
      </c>
      <c r="E687" s="151">
        <f t="shared" si="60"/>
        <v>-100</v>
      </c>
      <c r="F687" s="136">
        <f t="shared" si="56"/>
        <v>368</v>
      </c>
      <c r="G687" s="18"/>
      <c r="H687" s="52"/>
      <c r="K687" s="17">
        <v>2</v>
      </c>
      <c r="L687" s="60">
        <f t="shared" si="64"/>
        <v>368</v>
      </c>
      <c r="M687" s="60">
        <f>C687-B687</f>
        <v>-368</v>
      </c>
      <c r="N687" s="136">
        <f>M687/B687*100</f>
        <v>-100</v>
      </c>
    </row>
    <row r="688" spans="1:14" s="17" customFormat="1" ht="14.25" hidden="1">
      <c r="A688" s="155" t="s">
        <v>756</v>
      </c>
      <c r="B688" s="154">
        <v>0</v>
      </c>
      <c r="C688" s="154">
        <v>0</v>
      </c>
      <c r="D688" s="150">
        <f t="shared" si="59"/>
        <v>0</v>
      </c>
      <c r="E688" s="151" t="str">
        <f t="shared" si="60"/>
        <v/>
      </c>
      <c r="F688" s="136">
        <f t="shared" si="56"/>
        <v>0</v>
      </c>
      <c r="G688" s="18"/>
      <c r="H688" s="52"/>
      <c r="L688" s="60">
        <f t="shared" si="64"/>
        <v>0</v>
      </c>
      <c r="M688" s="60">
        <f>C688-B688</f>
        <v>0</v>
      </c>
      <c r="N688" s="136" t="e">
        <f>M688/B688*100</f>
        <v>#DIV/0!</v>
      </c>
    </row>
    <row r="689" spans="1:14" s="17" customFormat="1" ht="14.25">
      <c r="A689" s="155" t="s">
        <v>757</v>
      </c>
      <c r="B689" s="154">
        <v>368</v>
      </c>
      <c r="C689" s="154"/>
      <c r="D689" s="150">
        <f t="shared" si="59"/>
        <v>-368</v>
      </c>
      <c r="E689" s="151">
        <f t="shared" si="60"/>
        <v>-100</v>
      </c>
      <c r="F689" s="136">
        <f t="shared" si="56"/>
        <v>368</v>
      </c>
      <c r="G689" s="18"/>
      <c r="H689" s="52"/>
      <c r="L689" s="60">
        <f>SUM(B689,C689)</f>
        <v>368</v>
      </c>
      <c r="M689" s="60">
        <f>C689-B689</f>
        <v>-368</v>
      </c>
      <c r="N689" s="136">
        <f>M689/B689*100</f>
        <v>-100</v>
      </c>
    </row>
    <row r="690" spans="1:14" s="17" customFormat="1" ht="14.25" hidden="1">
      <c r="A690" s="153" t="s">
        <v>758</v>
      </c>
      <c r="B690" s="154">
        <f>SUM(B691:B692)</f>
        <v>0</v>
      </c>
      <c r="C690" s="154">
        <f>SUM(C691:C692)</f>
        <v>0</v>
      </c>
      <c r="D690" s="150">
        <f t="shared" si="59"/>
        <v>0</v>
      </c>
      <c r="E690" s="151" t="str">
        <f t="shared" si="60"/>
        <v/>
      </c>
      <c r="F690" s="136">
        <f t="shared" si="56"/>
        <v>0</v>
      </c>
      <c r="G690" s="18"/>
      <c r="H690" s="52"/>
      <c r="L690" s="60">
        <f t="shared" si="64"/>
        <v>0</v>
      </c>
      <c r="M690" s="60">
        <f>C690-B690</f>
        <v>0</v>
      </c>
      <c r="N690" s="136" t="e">
        <f>M690/B690*100</f>
        <v>#DIV/0!</v>
      </c>
    </row>
    <row r="691" spans="1:14" s="17" customFormat="1" ht="14.25" hidden="1">
      <c r="A691" s="155" t="s">
        <v>759</v>
      </c>
      <c r="B691" s="154">
        <v>0</v>
      </c>
      <c r="C691" s="154">
        <v>0</v>
      </c>
      <c r="D691" s="150">
        <f t="shared" si="59"/>
        <v>0</v>
      </c>
      <c r="E691" s="151" t="str">
        <f t="shared" si="60"/>
        <v/>
      </c>
      <c r="F691" s="136">
        <f t="shared" si="56"/>
        <v>0</v>
      </c>
      <c r="G691" s="18"/>
      <c r="H691" s="52"/>
      <c r="L691" s="60">
        <f t="shared" si="64"/>
        <v>0</v>
      </c>
      <c r="N691" s="60"/>
    </row>
    <row r="692" spans="1:14" s="17" customFormat="1" ht="14.25" hidden="1">
      <c r="A692" s="155" t="s">
        <v>760</v>
      </c>
      <c r="B692" s="154">
        <v>0</v>
      </c>
      <c r="C692" s="154">
        <v>0</v>
      </c>
      <c r="D692" s="150">
        <f t="shared" si="59"/>
        <v>0</v>
      </c>
      <c r="E692" s="151" t="str">
        <f t="shared" si="60"/>
        <v/>
      </c>
      <c r="F692" s="136">
        <f t="shared" si="56"/>
        <v>0</v>
      </c>
      <c r="G692" s="18"/>
      <c r="H692" s="52"/>
      <c r="K692" s="17">
        <v>2</v>
      </c>
      <c r="L692" s="60">
        <f t="shared" si="64"/>
        <v>0</v>
      </c>
      <c r="M692" s="60">
        <f>C692-B692</f>
        <v>0</v>
      </c>
      <c r="N692" s="136" t="e">
        <f>M692/B692*100</f>
        <v>#DIV/0!</v>
      </c>
    </row>
    <row r="693" spans="1:14" s="17" customFormat="1" ht="14.25">
      <c r="A693" s="153" t="s">
        <v>761</v>
      </c>
      <c r="B693" s="154">
        <f>SUM(B694:B695)</f>
        <v>8</v>
      </c>
      <c r="C693" s="154">
        <f>SUM(C694:C695)</f>
        <v>0</v>
      </c>
      <c r="D693" s="150">
        <f t="shared" si="59"/>
        <v>-8</v>
      </c>
      <c r="E693" s="151">
        <f t="shared" si="60"/>
        <v>-100</v>
      </c>
      <c r="F693" s="136">
        <f t="shared" si="56"/>
        <v>8</v>
      </c>
      <c r="G693" s="18"/>
      <c r="H693" s="52"/>
      <c r="L693" s="60">
        <f>SUM(B693,C693)</f>
        <v>8</v>
      </c>
      <c r="M693" s="60">
        <f>C693-B693</f>
        <v>-8</v>
      </c>
      <c r="N693" s="136">
        <f>M693/B693*100</f>
        <v>-100</v>
      </c>
    </row>
    <row r="694" spans="1:14" s="17" customFormat="1" ht="14.25">
      <c r="A694" s="155" t="s">
        <v>762</v>
      </c>
      <c r="B694" s="154">
        <v>8</v>
      </c>
      <c r="C694" s="154"/>
      <c r="D694" s="150">
        <f t="shared" si="59"/>
        <v>-8</v>
      </c>
      <c r="E694" s="151">
        <f t="shared" si="60"/>
        <v>-100</v>
      </c>
      <c r="F694" s="136">
        <f t="shared" si="56"/>
        <v>8</v>
      </c>
      <c r="G694" s="18"/>
      <c r="H694" s="52"/>
      <c r="L694" s="60">
        <f t="shared" si="64"/>
        <v>8</v>
      </c>
      <c r="M694" s="60">
        <f>C694-B694</f>
        <v>-8</v>
      </c>
      <c r="N694" s="136">
        <f>M694/B694*100</f>
        <v>-100</v>
      </c>
    </row>
    <row r="695" spans="1:14" s="17" customFormat="1" ht="14.25" hidden="1">
      <c r="A695" s="155" t="s">
        <v>763</v>
      </c>
      <c r="B695" s="154">
        <v>0</v>
      </c>
      <c r="C695" s="154">
        <v>0</v>
      </c>
      <c r="D695" s="150">
        <f t="shared" si="59"/>
        <v>0</v>
      </c>
      <c r="E695" s="151" t="str">
        <f t="shared" si="60"/>
        <v/>
      </c>
      <c r="F695" s="136">
        <f t="shared" si="56"/>
        <v>0</v>
      </c>
      <c r="G695" s="18"/>
      <c r="H695" s="52"/>
      <c r="L695" s="60">
        <f t="shared" si="64"/>
        <v>0</v>
      </c>
      <c r="M695" s="60">
        <f>C695-B695</f>
        <v>0</v>
      </c>
      <c r="N695" s="136" t="e">
        <f>M695/B695*100</f>
        <v>#DIV/0!</v>
      </c>
    </row>
    <row r="696" spans="1:14" s="17" customFormat="1" ht="14.25">
      <c r="A696" s="153" t="s">
        <v>764</v>
      </c>
      <c r="B696" s="154">
        <f>SUM(B697:B699)</f>
        <v>4801</v>
      </c>
      <c r="C696" s="154">
        <f>SUM(C697:C699)</f>
        <v>974</v>
      </c>
      <c r="D696" s="150">
        <f t="shared" si="59"/>
        <v>-3827</v>
      </c>
      <c r="E696" s="151">
        <f t="shared" si="60"/>
        <v>-79.712559883357642</v>
      </c>
      <c r="F696" s="136">
        <f t="shared" si="56"/>
        <v>5775</v>
      </c>
      <c r="G696" s="18"/>
      <c r="H696" s="52"/>
      <c r="L696" s="60">
        <f t="shared" si="64"/>
        <v>5775</v>
      </c>
      <c r="M696" s="60">
        <f>C696-B696</f>
        <v>-3827</v>
      </c>
      <c r="N696" s="136">
        <f>M696/B696*100</f>
        <v>-79.712559883357642</v>
      </c>
    </row>
    <row r="697" spans="1:14" s="17" customFormat="1" ht="14.25">
      <c r="A697" s="155" t="s">
        <v>765</v>
      </c>
      <c r="B697" s="154">
        <v>3098</v>
      </c>
      <c r="C697" s="154">
        <v>804</v>
      </c>
      <c r="D697" s="150">
        <f t="shared" si="59"/>
        <v>-2294</v>
      </c>
      <c r="E697" s="151">
        <f t="shared" si="60"/>
        <v>-74.047772756617164</v>
      </c>
      <c r="F697" s="136">
        <f t="shared" si="56"/>
        <v>3902</v>
      </c>
      <c r="G697" s="18"/>
      <c r="H697" s="52"/>
      <c r="L697" s="60">
        <f t="shared" si="64"/>
        <v>3902</v>
      </c>
      <c r="N697" s="60"/>
    </row>
    <row r="698" spans="1:14" s="17" customFormat="1" ht="14.25">
      <c r="A698" s="155" t="s">
        <v>766</v>
      </c>
      <c r="B698" s="154">
        <v>1703</v>
      </c>
      <c r="C698" s="154">
        <v>170</v>
      </c>
      <c r="D698" s="150">
        <f t="shared" si="59"/>
        <v>-1533</v>
      </c>
      <c r="E698" s="151">
        <f t="shared" si="60"/>
        <v>-90.01761597181445</v>
      </c>
      <c r="F698" s="136">
        <f t="shared" si="56"/>
        <v>1873</v>
      </c>
      <c r="G698" s="18"/>
      <c r="H698" s="52"/>
      <c r="L698" s="60">
        <f t="shared" si="64"/>
        <v>1873</v>
      </c>
      <c r="N698" s="60"/>
    </row>
    <row r="699" spans="1:14" s="17" customFormat="1" ht="14.25" hidden="1">
      <c r="A699" s="155" t="s">
        <v>767</v>
      </c>
      <c r="B699" s="154"/>
      <c r="C699" s="154"/>
      <c r="D699" s="150">
        <f t="shared" si="59"/>
        <v>0</v>
      </c>
      <c r="E699" s="151" t="str">
        <f t="shared" si="60"/>
        <v/>
      </c>
      <c r="F699" s="136">
        <f t="shared" si="56"/>
        <v>0</v>
      </c>
      <c r="G699" s="18"/>
      <c r="H699" s="52"/>
      <c r="L699" s="60">
        <f t="shared" si="64"/>
        <v>0</v>
      </c>
      <c r="M699" s="60">
        <f>C699-B699</f>
        <v>0</v>
      </c>
      <c r="N699" s="136" t="e">
        <f>M699/B699*100</f>
        <v>#DIV/0!</v>
      </c>
    </row>
    <row r="700" spans="1:14" s="17" customFormat="1" ht="14.25" hidden="1">
      <c r="A700" s="153" t="s">
        <v>768</v>
      </c>
      <c r="B700" s="154">
        <f>SUM(B701:B704)</f>
        <v>0</v>
      </c>
      <c r="C700" s="154">
        <f>SUM(C701:C704)</f>
        <v>0</v>
      </c>
      <c r="D700" s="150">
        <f t="shared" si="59"/>
        <v>0</v>
      </c>
      <c r="E700" s="151" t="str">
        <f t="shared" si="60"/>
        <v/>
      </c>
      <c r="F700" s="136">
        <f t="shared" si="56"/>
        <v>0</v>
      </c>
      <c r="G700" s="18"/>
      <c r="H700" s="52"/>
      <c r="L700" s="60">
        <f t="shared" si="64"/>
        <v>0</v>
      </c>
      <c r="N700" s="60"/>
    </row>
    <row r="701" spans="1:14" s="17" customFormat="1" ht="14.25" hidden="1">
      <c r="A701" s="155" t="s">
        <v>769</v>
      </c>
      <c r="B701" s="154">
        <v>0</v>
      </c>
      <c r="C701" s="154">
        <v>0</v>
      </c>
      <c r="D701" s="150">
        <f t="shared" si="59"/>
        <v>0</v>
      </c>
      <c r="E701" s="151" t="str">
        <f t="shared" si="60"/>
        <v/>
      </c>
      <c r="F701" s="136">
        <f t="shared" si="56"/>
        <v>0</v>
      </c>
      <c r="G701" s="18"/>
      <c r="H701" s="52"/>
      <c r="L701" s="60">
        <f t="shared" si="64"/>
        <v>0</v>
      </c>
      <c r="N701" s="60"/>
    </row>
    <row r="702" spans="1:14" s="17" customFormat="1" ht="14.25" hidden="1">
      <c r="A702" s="155" t="s">
        <v>770</v>
      </c>
      <c r="B702" s="154">
        <v>0</v>
      </c>
      <c r="C702" s="154">
        <v>0</v>
      </c>
      <c r="D702" s="150">
        <f t="shared" si="59"/>
        <v>0</v>
      </c>
      <c r="E702" s="151" t="str">
        <f t="shared" si="60"/>
        <v/>
      </c>
      <c r="F702" s="136">
        <f t="shared" si="56"/>
        <v>0</v>
      </c>
      <c r="G702" s="18"/>
      <c r="H702" s="52"/>
      <c r="L702" s="60">
        <f t="shared" si="64"/>
        <v>0</v>
      </c>
      <c r="N702" s="60"/>
    </row>
    <row r="703" spans="1:14" s="17" customFormat="1" ht="14.25" hidden="1">
      <c r="A703" s="155" t="s">
        <v>771</v>
      </c>
      <c r="B703" s="154">
        <v>0</v>
      </c>
      <c r="C703" s="154">
        <v>0</v>
      </c>
      <c r="D703" s="150">
        <f t="shared" si="59"/>
        <v>0</v>
      </c>
      <c r="E703" s="151" t="str">
        <f t="shared" si="60"/>
        <v/>
      </c>
      <c r="F703" s="136">
        <f t="shared" si="56"/>
        <v>0</v>
      </c>
      <c r="G703" s="18"/>
      <c r="H703" s="52"/>
      <c r="L703" s="60">
        <f t="shared" si="64"/>
        <v>0</v>
      </c>
      <c r="N703" s="60"/>
    </row>
    <row r="704" spans="1:14" s="17" customFormat="1" ht="14.25" hidden="1">
      <c r="A704" s="155" t="s">
        <v>772</v>
      </c>
      <c r="B704" s="154">
        <v>0</v>
      </c>
      <c r="C704" s="154">
        <v>0</v>
      </c>
      <c r="D704" s="150">
        <f t="shared" si="59"/>
        <v>0</v>
      </c>
      <c r="E704" s="151" t="str">
        <f t="shared" si="60"/>
        <v/>
      </c>
      <c r="F704" s="136">
        <f t="shared" si="56"/>
        <v>0</v>
      </c>
      <c r="G704" s="18"/>
      <c r="H704" s="52"/>
      <c r="L704" s="60">
        <f t="shared" si="64"/>
        <v>0</v>
      </c>
      <c r="N704" s="60"/>
    </row>
    <row r="705" spans="1:14" s="17" customFormat="1" ht="14.25">
      <c r="A705" s="153" t="s">
        <v>773</v>
      </c>
      <c r="B705" s="154">
        <f>B706</f>
        <v>331</v>
      </c>
      <c r="C705" s="154">
        <f>C706</f>
        <v>0</v>
      </c>
      <c r="D705" s="150">
        <f t="shared" si="59"/>
        <v>-331</v>
      </c>
      <c r="E705" s="151">
        <f t="shared" si="60"/>
        <v>-100</v>
      </c>
      <c r="F705" s="136">
        <f t="shared" ref="F705:F768" si="65">B705+C705</f>
        <v>331</v>
      </c>
      <c r="G705" s="18"/>
      <c r="H705" s="52"/>
      <c r="L705" s="60">
        <f t="shared" si="64"/>
        <v>331</v>
      </c>
      <c r="M705" s="60">
        <f>C705-B705</f>
        <v>-331</v>
      </c>
      <c r="N705" s="136">
        <f>M705/B705*100</f>
        <v>-100</v>
      </c>
    </row>
    <row r="706" spans="1:14" s="17" customFormat="1" ht="14.25">
      <c r="A706" s="155" t="s">
        <v>774</v>
      </c>
      <c r="B706" s="154">
        <v>331</v>
      </c>
      <c r="C706" s="154"/>
      <c r="D706" s="150">
        <f t="shared" si="59"/>
        <v>-331</v>
      </c>
      <c r="E706" s="151">
        <f t="shared" si="60"/>
        <v>-100</v>
      </c>
      <c r="F706" s="136">
        <f t="shared" si="65"/>
        <v>331</v>
      </c>
      <c r="G706" s="18"/>
      <c r="H706" s="52"/>
      <c r="K706" s="17">
        <v>2</v>
      </c>
      <c r="L706" s="60">
        <f t="shared" si="64"/>
        <v>331</v>
      </c>
      <c r="M706" s="60">
        <f>C706-B706</f>
        <v>-331</v>
      </c>
      <c r="N706" s="136">
        <f>M706/B706*100</f>
        <v>-100</v>
      </c>
    </row>
    <row r="707" spans="1:14" s="17" customFormat="1" ht="14.25">
      <c r="A707" s="153" t="s">
        <v>1419</v>
      </c>
      <c r="B707" s="154">
        <f>B708+B709+B710+B711</f>
        <v>120</v>
      </c>
      <c r="C707" s="154">
        <f>SUBTOTAL(9,C708:C711)</f>
        <v>122</v>
      </c>
      <c r="D707" s="150"/>
      <c r="E707" s="151"/>
      <c r="F707" s="136">
        <f t="shared" si="65"/>
        <v>242</v>
      </c>
      <c r="G707" s="18"/>
      <c r="H707" s="52"/>
      <c r="L707" s="60"/>
      <c r="M707" s="60"/>
      <c r="N707" s="136"/>
    </row>
    <row r="708" spans="1:14" s="17" customFormat="1" ht="14.25">
      <c r="A708" s="155" t="s">
        <v>1418</v>
      </c>
      <c r="B708" s="154">
        <v>59</v>
      </c>
      <c r="C708" s="154">
        <v>46</v>
      </c>
      <c r="D708" s="150"/>
      <c r="E708" s="151"/>
      <c r="F708" s="136">
        <f t="shared" si="65"/>
        <v>105</v>
      </c>
      <c r="G708" s="18"/>
      <c r="H708" s="52"/>
      <c r="L708" s="60"/>
      <c r="M708" s="60"/>
      <c r="N708" s="136"/>
    </row>
    <row r="709" spans="1:14" s="17" customFormat="1" ht="14.25">
      <c r="A709" s="155" t="s">
        <v>1420</v>
      </c>
      <c r="B709" s="154">
        <v>9</v>
      </c>
      <c r="C709" s="154">
        <v>6</v>
      </c>
      <c r="D709" s="150"/>
      <c r="E709" s="151"/>
      <c r="F709" s="136">
        <f t="shared" si="65"/>
        <v>15</v>
      </c>
      <c r="G709" s="18"/>
      <c r="H709" s="52"/>
      <c r="L709" s="60"/>
      <c r="M709" s="60"/>
      <c r="N709" s="136"/>
    </row>
    <row r="710" spans="1:14" s="17" customFormat="1" ht="14.25">
      <c r="A710" s="155" t="s">
        <v>1411</v>
      </c>
      <c r="B710" s="154">
        <v>48</v>
      </c>
      <c r="C710" s="154">
        <v>48</v>
      </c>
      <c r="D710" s="150"/>
      <c r="E710" s="151"/>
      <c r="F710" s="136">
        <f t="shared" si="65"/>
        <v>96</v>
      </c>
      <c r="G710" s="18"/>
      <c r="H710" s="52"/>
      <c r="L710" s="60"/>
      <c r="M710" s="60"/>
      <c r="N710" s="136"/>
    </row>
    <row r="711" spans="1:14" s="17" customFormat="1" ht="14.25">
      <c r="A711" s="155" t="s">
        <v>1421</v>
      </c>
      <c r="B711" s="154">
        <v>4</v>
      </c>
      <c r="C711" s="154">
        <v>22</v>
      </c>
      <c r="D711" s="150"/>
      <c r="E711" s="151"/>
      <c r="F711" s="136">
        <f t="shared" si="65"/>
        <v>26</v>
      </c>
      <c r="G711" s="18"/>
      <c r="H711" s="52"/>
      <c r="L711" s="60"/>
      <c r="N711" s="60"/>
    </row>
    <row r="712" spans="1:14" s="17" customFormat="1" ht="14.25">
      <c r="A712" s="153" t="s">
        <v>1422</v>
      </c>
      <c r="B712" s="154">
        <f>SUM(B713,B718,B731,B735,B748,B751,B755,B765,B770,B776,B780,B783,B787)</f>
        <v>5639</v>
      </c>
      <c r="C712" s="154">
        <f>SUM(C713,C718,C731,C735,C748,C751,C755,C765,C770,C776,C780,C783,C787)</f>
        <v>2171</v>
      </c>
      <c r="D712" s="150">
        <f t="shared" ref="D712:D781" si="66">C712-B712</f>
        <v>-3468</v>
      </c>
      <c r="E712" s="151">
        <f t="shared" ref="E712:E781" si="67">IF(B712=0,"",D712/B712*100)</f>
        <v>-61.500266004610751</v>
      </c>
      <c r="F712" s="136">
        <f t="shared" si="65"/>
        <v>7810</v>
      </c>
      <c r="G712" s="18"/>
      <c r="H712" s="52"/>
      <c r="L712" s="60">
        <f t="shared" si="64"/>
        <v>7810</v>
      </c>
      <c r="N712" s="60"/>
    </row>
    <row r="713" spans="1:14" s="17" customFormat="1" ht="14.25">
      <c r="A713" s="153" t="s">
        <v>1423</v>
      </c>
      <c r="B713" s="154">
        <f>SUM(B714:B717)</f>
        <v>483</v>
      </c>
      <c r="C713" s="154">
        <f>SUM(C714:C717)</f>
        <v>319</v>
      </c>
      <c r="D713" s="150">
        <f t="shared" si="66"/>
        <v>-164</v>
      </c>
      <c r="E713" s="151">
        <f t="shared" si="67"/>
        <v>-33.954451345755693</v>
      </c>
      <c r="F713" s="136">
        <f t="shared" si="65"/>
        <v>802</v>
      </c>
      <c r="G713" s="18"/>
      <c r="H713" s="52"/>
      <c r="L713" s="60">
        <f t="shared" si="64"/>
        <v>802</v>
      </c>
      <c r="N713" s="60"/>
    </row>
    <row r="714" spans="1:14" s="17" customFormat="1" ht="14.25">
      <c r="A714" s="155" t="s">
        <v>271</v>
      </c>
      <c r="B714" s="154">
        <v>90</v>
      </c>
      <c r="C714" s="154">
        <v>52</v>
      </c>
      <c r="D714" s="150">
        <f t="shared" si="66"/>
        <v>-38</v>
      </c>
      <c r="E714" s="151">
        <f t="shared" si="67"/>
        <v>-42.222222222222221</v>
      </c>
      <c r="F714" s="136">
        <f t="shared" si="65"/>
        <v>142</v>
      </c>
      <c r="G714" s="18"/>
      <c r="H714" s="52"/>
      <c r="L714" s="60">
        <f t="shared" si="64"/>
        <v>142</v>
      </c>
      <c r="M714" s="60">
        <f t="shared" ref="M714:M720" si="68">C714-B714</f>
        <v>-38</v>
      </c>
      <c r="N714" s="136">
        <f t="shared" ref="N714:N720" si="69">M714/B714*100</f>
        <v>-42.222222222222221</v>
      </c>
    </row>
    <row r="715" spans="1:14" s="17" customFormat="1" ht="14.25">
      <c r="A715" s="155" t="s">
        <v>272</v>
      </c>
      <c r="B715" s="154">
        <v>243</v>
      </c>
      <c r="C715" s="154">
        <v>267</v>
      </c>
      <c r="D715" s="150">
        <f t="shared" si="66"/>
        <v>24</v>
      </c>
      <c r="E715" s="151">
        <f t="shared" si="67"/>
        <v>9.8765432098765427</v>
      </c>
      <c r="F715" s="136">
        <f t="shared" si="65"/>
        <v>510</v>
      </c>
      <c r="G715" s="18"/>
      <c r="H715" s="52"/>
      <c r="K715" s="17">
        <v>2</v>
      </c>
      <c r="L715" s="60">
        <f>SUM(B715,C715)</f>
        <v>510</v>
      </c>
      <c r="M715" s="60">
        <f t="shared" si="68"/>
        <v>24</v>
      </c>
      <c r="N715" s="136">
        <f t="shared" si="69"/>
        <v>9.8765432098765427</v>
      </c>
    </row>
    <row r="716" spans="1:14" s="17" customFormat="1" ht="14.25" hidden="1">
      <c r="A716" s="155" t="s">
        <v>273</v>
      </c>
      <c r="B716" s="154"/>
      <c r="C716" s="154"/>
      <c r="D716" s="150">
        <f t="shared" si="66"/>
        <v>0</v>
      </c>
      <c r="E716" s="151" t="str">
        <f t="shared" si="67"/>
        <v/>
      </c>
      <c r="F716" s="136">
        <f t="shared" si="65"/>
        <v>0</v>
      </c>
      <c r="G716" s="18"/>
      <c r="H716" s="52"/>
      <c r="L716" s="60">
        <f>SUM(B716,C716)</f>
        <v>0</v>
      </c>
      <c r="M716" s="60">
        <f t="shared" si="68"/>
        <v>0</v>
      </c>
      <c r="N716" s="136" t="e">
        <f t="shared" si="69"/>
        <v>#DIV/0!</v>
      </c>
    </row>
    <row r="717" spans="1:14" s="17" customFormat="1" ht="14.25">
      <c r="A717" s="155" t="s">
        <v>1424</v>
      </c>
      <c r="B717" s="154">
        <v>150</v>
      </c>
      <c r="C717" s="154"/>
      <c r="D717" s="150">
        <f t="shared" si="66"/>
        <v>-150</v>
      </c>
      <c r="E717" s="151">
        <f t="shared" si="67"/>
        <v>-100</v>
      </c>
      <c r="F717" s="136">
        <f t="shared" si="65"/>
        <v>150</v>
      </c>
      <c r="G717" s="18"/>
      <c r="H717" s="52"/>
      <c r="K717" s="17">
        <v>2</v>
      </c>
      <c r="L717" s="60">
        <f t="shared" si="64"/>
        <v>150</v>
      </c>
      <c r="M717" s="60">
        <f t="shared" si="68"/>
        <v>-150</v>
      </c>
      <c r="N717" s="136">
        <f t="shared" si="69"/>
        <v>-100</v>
      </c>
    </row>
    <row r="718" spans="1:14" s="17" customFormat="1" ht="14.25">
      <c r="A718" s="153" t="s">
        <v>775</v>
      </c>
      <c r="B718" s="154">
        <f>SUM(B719:B730)</f>
        <v>103</v>
      </c>
      <c r="C718" s="154">
        <f>SUM(C719:C730)</f>
        <v>0</v>
      </c>
      <c r="D718" s="150">
        <f t="shared" si="66"/>
        <v>-103</v>
      </c>
      <c r="E718" s="151">
        <f t="shared" si="67"/>
        <v>-100</v>
      </c>
      <c r="F718" s="136">
        <f t="shared" si="65"/>
        <v>103</v>
      </c>
      <c r="G718" s="18"/>
      <c r="H718" s="52"/>
      <c r="L718" s="60">
        <f t="shared" si="64"/>
        <v>103</v>
      </c>
      <c r="M718" s="60">
        <f t="shared" si="68"/>
        <v>-103</v>
      </c>
      <c r="N718" s="136">
        <f t="shared" si="69"/>
        <v>-100</v>
      </c>
    </row>
    <row r="719" spans="1:14" s="17" customFormat="1" ht="14.25">
      <c r="A719" s="155" t="s">
        <v>776</v>
      </c>
      <c r="B719" s="154">
        <v>20</v>
      </c>
      <c r="C719" s="154"/>
      <c r="D719" s="150">
        <f t="shared" si="66"/>
        <v>-20</v>
      </c>
      <c r="E719" s="151">
        <f t="shared" si="67"/>
        <v>-100</v>
      </c>
      <c r="F719" s="136">
        <f t="shared" si="65"/>
        <v>20</v>
      </c>
      <c r="G719" s="18"/>
      <c r="H719" s="52"/>
      <c r="L719" s="60">
        <f t="shared" si="64"/>
        <v>20</v>
      </c>
      <c r="M719" s="60">
        <f t="shared" si="68"/>
        <v>-20</v>
      </c>
      <c r="N719" s="136">
        <f t="shared" si="69"/>
        <v>-100</v>
      </c>
    </row>
    <row r="720" spans="1:14" s="17" customFormat="1" ht="14.25" hidden="1">
      <c r="A720" s="155" t="s">
        <v>777</v>
      </c>
      <c r="B720" s="154">
        <v>0</v>
      </c>
      <c r="C720" s="154">
        <v>0</v>
      </c>
      <c r="D720" s="150">
        <f t="shared" si="66"/>
        <v>0</v>
      </c>
      <c r="E720" s="151" t="str">
        <f t="shared" si="67"/>
        <v/>
      </c>
      <c r="F720" s="136">
        <f t="shared" si="65"/>
        <v>0</v>
      </c>
      <c r="G720" s="18"/>
      <c r="H720" s="52"/>
      <c r="L720" s="60">
        <f t="shared" si="64"/>
        <v>0</v>
      </c>
      <c r="M720" s="60">
        <f t="shared" si="68"/>
        <v>0</v>
      </c>
      <c r="N720" s="136" t="e">
        <f t="shared" si="69"/>
        <v>#DIV/0!</v>
      </c>
    </row>
    <row r="721" spans="1:14" s="17" customFormat="1" ht="14.25" hidden="1">
      <c r="A721" s="155" t="s">
        <v>778</v>
      </c>
      <c r="B721" s="154">
        <v>0</v>
      </c>
      <c r="C721" s="154">
        <v>0</v>
      </c>
      <c r="D721" s="150">
        <f t="shared" si="66"/>
        <v>0</v>
      </c>
      <c r="E721" s="151" t="str">
        <f t="shared" si="67"/>
        <v/>
      </c>
      <c r="F721" s="136">
        <f t="shared" si="65"/>
        <v>0</v>
      </c>
      <c r="G721" s="18"/>
      <c r="H721" s="52"/>
      <c r="L721" s="60">
        <f t="shared" si="64"/>
        <v>0</v>
      </c>
      <c r="N721" s="60"/>
    </row>
    <row r="722" spans="1:14" s="17" customFormat="1" ht="14.25" hidden="1">
      <c r="A722" s="155" t="s">
        <v>779</v>
      </c>
      <c r="B722" s="154">
        <v>0</v>
      </c>
      <c r="C722" s="154">
        <v>0</v>
      </c>
      <c r="D722" s="150">
        <f t="shared" si="66"/>
        <v>0</v>
      </c>
      <c r="E722" s="151" t="str">
        <f t="shared" si="67"/>
        <v/>
      </c>
      <c r="F722" s="136">
        <f t="shared" si="65"/>
        <v>0</v>
      </c>
      <c r="G722" s="18"/>
      <c r="H722" s="52"/>
      <c r="L722" s="60">
        <f t="shared" si="64"/>
        <v>0</v>
      </c>
      <c r="N722" s="60"/>
    </row>
    <row r="723" spans="1:14" s="17" customFormat="1" ht="14.25" hidden="1">
      <c r="A723" s="155" t="s">
        <v>780</v>
      </c>
      <c r="B723" s="154">
        <v>0</v>
      </c>
      <c r="C723" s="154">
        <v>0</v>
      </c>
      <c r="D723" s="150">
        <f t="shared" si="66"/>
        <v>0</v>
      </c>
      <c r="E723" s="151" t="str">
        <f t="shared" si="67"/>
        <v/>
      </c>
      <c r="F723" s="136">
        <f t="shared" si="65"/>
        <v>0</v>
      </c>
      <c r="G723" s="18"/>
      <c r="H723" s="52"/>
      <c r="L723" s="60">
        <f t="shared" si="64"/>
        <v>0</v>
      </c>
      <c r="M723" s="60">
        <f>C723-B723</f>
        <v>0</v>
      </c>
      <c r="N723" s="136" t="e">
        <f>M723/B723*100</f>
        <v>#DIV/0!</v>
      </c>
    </row>
    <row r="724" spans="1:14" s="17" customFormat="1" ht="14.25" hidden="1">
      <c r="A724" s="155" t="s">
        <v>781</v>
      </c>
      <c r="B724" s="154">
        <v>0</v>
      </c>
      <c r="C724" s="154">
        <v>0</v>
      </c>
      <c r="D724" s="150">
        <f t="shared" si="66"/>
        <v>0</v>
      </c>
      <c r="E724" s="151" t="str">
        <f t="shared" si="67"/>
        <v/>
      </c>
      <c r="F724" s="136">
        <f t="shared" si="65"/>
        <v>0</v>
      </c>
      <c r="G724" s="18"/>
      <c r="H724" s="52"/>
      <c r="L724" s="60">
        <f t="shared" si="64"/>
        <v>0</v>
      </c>
      <c r="N724" s="60"/>
    </row>
    <row r="725" spans="1:14" s="17" customFormat="1" ht="14.25" hidden="1">
      <c r="A725" s="155" t="s">
        <v>782</v>
      </c>
      <c r="B725" s="154">
        <v>0</v>
      </c>
      <c r="C725" s="154">
        <v>0</v>
      </c>
      <c r="D725" s="150">
        <f t="shared" si="66"/>
        <v>0</v>
      </c>
      <c r="E725" s="151" t="str">
        <f t="shared" si="67"/>
        <v/>
      </c>
      <c r="F725" s="136">
        <f t="shared" si="65"/>
        <v>0</v>
      </c>
      <c r="G725" s="18"/>
      <c r="H725" s="52"/>
      <c r="L725" s="60">
        <f t="shared" si="64"/>
        <v>0</v>
      </c>
      <c r="M725" s="60">
        <f>C725-B725</f>
        <v>0</v>
      </c>
      <c r="N725" s="136" t="e">
        <f>M725/B725*100</f>
        <v>#DIV/0!</v>
      </c>
    </row>
    <row r="726" spans="1:14" s="17" customFormat="1" ht="14.25" hidden="1">
      <c r="A726" s="155" t="s">
        <v>783</v>
      </c>
      <c r="B726" s="154">
        <v>0</v>
      </c>
      <c r="C726" s="154">
        <v>0</v>
      </c>
      <c r="D726" s="150">
        <f t="shared" si="66"/>
        <v>0</v>
      </c>
      <c r="E726" s="151" t="str">
        <f t="shared" si="67"/>
        <v/>
      </c>
      <c r="F726" s="136">
        <f t="shared" si="65"/>
        <v>0</v>
      </c>
      <c r="G726" s="18"/>
      <c r="H726" s="52"/>
      <c r="L726" s="60">
        <f t="shared" si="64"/>
        <v>0</v>
      </c>
      <c r="M726" s="60">
        <f>C726-B726</f>
        <v>0</v>
      </c>
      <c r="N726" s="136" t="e">
        <f>M726/B726*100</f>
        <v>#DIV/0!</v>
      </c>
    </row>
    <row r="727" spans="1:14" s="17" customFormat="1" ht="14.25" hidden="1">
      <c r="A727" s="155" t="s">
        <v>784</v>
      </c>
      <c r="B727" s="154">
        <v>0</v>
      </c>
      <c r="C727" s="154">
        <v>0</v>
      </c>
      <c r="D727" s="150">
        <f t="shared" si="66"/>
        <v>0</v>
      </c>
      <c r="E727" s="151" t="str">
        <f t="shared" si="67"/>
        <v/>
      </c>
      <c r="F727" s="136">
        <f t="shared" si="65"/>
        <v>0</v>
      </c>
      <c r="G727" s="18"/>
      <c r="H727" s="52"/>
      <c r="L727" s="60">
        <f t="shared" si="64"/>
        <v>0</v>
      </c>
      <c r="N727" s="60"/>
    </row>
    <row r="728" spans="1:14" s="17" customFormat="1" ht="14.25" hidden="1">
      <c r="A728" s="155" t="s">
        <v>785</v>
      </c>
      <c r="B728" s="154">
        <v>0</v>
      </c>
      <c r="C728" s="154">
        <v>0</v>
      </c>
      <c r="D728" s="150">
        <f t="shared" si="66"/>
        <v>0</v>
      </c>
      <c r="E728" s="151" t="str">
        <f t="shared" si="67"/>
        <v/>
      </c>
      <c r="F728" s="136">
        <f t="shared" si="65"/>
        <v>0</v>
      </c>
      <c r="G728" s="18"/>
      <c r="H728" s="52"/>
      <c r="L728" s="60">
        <f>SUM(B728,C728)</f>
        <v>0</v>
      </c>
      <c r="M728" s="60">
        <f>C728-B728</f>
        <v>0</v>
      </c>
      <c r="N728" s="136" t="e">
        <f>M728/B728*100</f>
        <v>#DIV/0!</v>
      </c>
    </row>
    <row r="729" spans="1:14" s="17" customFormat="1" ht="14.25" hidden="1">
      <c r="A729" s="155" t="s">
        <v>786</v>
      </c>
      <c r="B729" s="154">
        <v>0</v>
      </c>
      <c r="C729" s="154">
        <v>0</v>
      </c>
      <c r="D729" s="150">
        <f t="shared" si="66"/>
        <v>0</v>
      </c>
      <c r="E729" s="151" t="str">
        <f t="shared" si="67"/>
        <v/>
      </c>
      <c r="F729" s="136">
        <f t="shared" si="65"/>
        <v>0</v>
      </c>
      <c r="G729" s="18"/>
      <c r="H729" s="52"/>
      <c r="L729" s="60">
        <f t="shared" si="64"/>
        <v>0</v>
      </c>
      <c r="M729" s="60">
        <f>C729-B729</f>
        <v>0</v>
      </c>
      <c r="N729" s="136" t="e">
        <f>M729/B729*100</f>
        <v>#DIV/0!</v>
      </c>
    </row>
    <row r="730" spans="1:14" s="17" customFormat="1" ht="14.25">
      <c r="A730" s="155" t="s">
        <v>787</v>
      </c>
      <c r="B730" s="154">
        <v>83</v>
      </c>
      <c r="C730" s="154"/>
      <c r="D730" s="150">
        <f t="shared" si="66"/>
        <v>-83</v>
      </c>
      <c r="E730" s="151">
        <f t="shared" si="67"/>
        <v>-100</v>
      </c>
      <c r="F730" s="136">
        <f t="shared" si="65"/>
        <v>83</v>
      </c>
      <c r="G730" s="18"/>
      <c r="H730" s="52"/>
      <c r="K730" s="17">
        <v>2</v>
      </c>
      <c r="L730" s="60">
        <f t="shared" si="64"/>
        <v>83</v>
      </c>
      <c r="M730" s="60">
        <f>C730-B730</f>
        <v>-83</v>
      </c>
      <c r="N730" s="136">
        <f>M730/B730*100</f>
        <v>-100</v>
      </c>
    </row>
    <row r="731" spans="1:14" s="17" customFormat="1" ht="14.25">
      <c r="A731" s="153" t="s">
        <v>788</v>
      </c>
      <c r="B731" s="154">
        <f>SUM(B732:B734)</f>
        <v>279</v>
      </c>
      <c r="C731" s="154">
        <f>SUM(C732:C734)</f>
        <v>0</v>
      </c>
      <c r="D731" s="150">
        <f t="shared" si="66"/>
        <v>-279</v>
      </c>
      <c r="E731" s="151">
        <f t="shared" si="67"/>
        <v>-100</v>
      </c>
      <c r="F731" s="136">
        <f t="shared" si="65"/>
        <v>279</v>
      </c>
      <c r="G731" s="18"/>
      <c r="H731" s="52"/>
      <c r="L731" s="60">
        <f t="shared" si="64"/>
        <v>279</v>
      </c>
      <c r="M731" s="60">
        <f>C731-B731</f>
        <v>-279</v>
      </c>
      <c r="N731" s="136">
        <f>M731/B731*100</f>
        <v>-100</v>
      </c>
    </row>
    <row r="732" spans="1:14" s="17" customFormat="1" ht="14.25" hidden="1">
      <c r="A732" s="155" t="s">
        <v>789</v>
      </c>
      <c r="B732" s="154">
        <v>0</v>
      </c>
      <c r="C732" s="154">
        <v>0</v>
      </c>
      <c r="D732" s="150">
        <f t="shared" si="66"/>
        <v>0</v>
      </c>
      <c r="E732" s="151" t="str">
        <f t="shared" si="67"/>
        <v/>
      </c>
      <c r="F732" s="136">
        <f t="shared" si="65"/>
        <v>0</v>
      </c>
      <c r="G732" s="18"/>
      <c r="H732" s="52"/>
      <c r="L732" s="60">
        <f t="shared" si="64"/>
        <v>0</v>
      </c>
      <c r="M732" s="60">
        <f>C732-B732</f>
        <v>0</v>
      </c>
      <c r="N732" s="136" t="e">
        <f>M732/B732*100</f>
        <v>#DIV/0!</v>
      </c>
    </row>
    <row r="733" spans="1:14" s="17" customFormat="1" ht="14.25" hidden="1">
      <c r="A733" s="155" t="s">
        <v>790</v>
      </c>
      <c r="B733" s="154">
        <v>0</v>
      </c>
      <c r="C733" s="154">
        <v>0</v>
      </c>
      <c r="D733" s="150">
        <f t="shared" si="66"/>
        <v>0</v>
      </c>
      <c r="E733" s="151" t="str">
        <f t="shared" si="67"/>
        <v/>
      </c>
      <c r="F733" s="136">
        <f t="shared" si="65"/>
        <v>0</v>
      </c>
      <c r="G733" s="18"/>
      <c r="H733" s="52"/>
      <c r="L733" s="60">
        <f t="shared" si="64"/>
        <v>0</v>
      </c>
      <c r="N733" s="60"/>
    </row>
    <row r="734" spans="1:14" s="17" customFormat="1" ht="14.25">
      <c r="A734" s="155" t="s">
        <v>791</v>
      </c>
      <c r="B734" s="154">
        <v>279</v>
      </c>
      <c r="C734" s="154"/>
      <c r="D734" s="150">
        <f t="shared" si="66"/>
        <v>-279</v>
      </c>
      <c r="E734" s="151">
        <f t="shared" si="67"/>
        <v>-100</v>
      </c>
      <c r="F734" s="136">
        <f t="shared" si="65"/>
        <v>279</v>
      </c>
      <c r="G734" s="18"/>
      <c r="H734" s="52"/>
      <c r="L734" s="60">
        <f t="shared" si="64"/>
        <v>279</v>
      </c>
      <c r="M734" s="60">
        <f t="shared" ref="M734:M742" si="70">C734-B734</f>
        <v>-279</v>
      </c>
      <c r="N734" s="136">
        <f t="shared" ref="N734:N742" si="71">M734/B734*100</f>
        <v>-100</v>
      </c>
    </row>
    <row r="735" spans="1:14" s="17" customFormat="1" ht="14.25">
      <c r="A735" s="153" t="s">
        <v>792</v>
      </c>
      <c r="B735" s="154">
        <f>SUM(B736:B747)</f>
        <v>1151</v>
      </c>
      <c r="C735" s="154">
        <f>SUM(C736:C747)</f>
        <v>593</v>
      </c>
      <c r="D735" s="150">
        <f t="shared" si="66"/>
        <v>-558</v>
      </c>
      <c r="E735" s="151">
        <f t="shared" si="67"/>
        <v>-48.479582971329279</v>
      </c>
      <c r="F735" s="136">
        <f t="shared" si="65"/>
        <v>1744</v>
      </c>
      <c r="G735" s="18"/>
      <c r="H735" s="52"/>
      <c r="L735" s="60">
        <f t="shared" si="64"/>
        <v>1744</v>
      </c>
      <c r="M735" s="60">
        <f t="shared" si="70"/>
        <v>-558</v>
      </c>
      <c r="N735" s="136">
        <f t="shared" si="71"/>
        <v>-48.479582971329279</v>
      </c>
    </row>
    <row r="736" spans="1:14" s="17" customFormat="1" ht="14.25">
      <c r="A736" s="155" t="s">
        <v>793</v>
      </c>
      <c r="B736" s="154">
        <v>9</v>
      </c>
      <c r="C736" s="154">
        <v>245</v>
      </c>
      <c r="D736" s="150">
        <f t="shared" si="66"/>
        <v>236</v>
      </c>
      <c r="E736" s="151">
        <f t="shared" si="67"/>
        <v>2622.2222222222222</v>
      </c>
      <c r="F736" s="136">
        <f t="shared" si="65"/>
        <v>254</v>
      </c>
      <c r="G736" s="18"/>
      <c r="H736" s="52"/>
      <c r="L736" s="60">
        <f t="shared" si="64"/>
        <v>254</v>
      </c>
      <c r="M736" s="60">
        <f t="shared" si="70"/>
        <v>236</v>
      </c>
      <c r="N736" s="136">
        <f t="shared" si="71"/>
        <v>2622.2222222222222</v>
      </c>
    </row>
    <row r="737" spans="1:14" s="17" customFormat="1" ht="14.25" hidden="1">
      <c r="A737" s="155" t="s">
        <v>794</v>
      </c>
      <c r="B737" s="154"/>
      <c r="C737" s="154"/>
      <c r="D737" s="150">
        <f t="shared" si="66"/>
        <v>0</v>
      </c>
      <c r="E737" s="151" t="str">
        <f t="shared" si="67"/>
        <v/>
      </c>
      <c r="F737" s="136">
        <f t="shared" si="65"/>
        <v>0</v>
      </c>
      <c r="G737" s="18"/>
      <c r="H737" s="52"/>
      <c r="L737" s="60">
        <f t="shared" si="64"/>
        <v>0</v>
      </c>
      <c r="M737" s="60">
        <f t="shared" si="70"/>
        <v>0</v>
      </c>
      <c r="N737" s="136" t="e">
        <f t="shared" si="71"/>
        <v>#DIV/0!</v>
      </c>
    </row>
    <row r="738" spans="1:14" s="17" customFormat="1" ht="14.25">
      <c r="A738" s="155" t="s">
        <v>1425</v>
      </c>
      <c r="B738" s="154"/>
      <c r="C738" s="154">
        <v>96</v>
      </c>
      <c r="D738" s="150">
        <f t="shared" si="66"/>
        <v>96</v>
      </c>
      <c r="E738" s="151" t="str">
        <f t="shared" si="67"/>
        <v/>
      </c>
      <c r="F738" s="136">
        <f t="shared" si="65"/>
        <v>96</v>
      </c>
      <c r="G738" s="18"/>
      <c r="H738" s="52"/>
      <c r="L738" s="60"/>
      <c r="M738" s="60"/>
      <c r="N738" s="136"/>
    </row>
    <row r="739" spans="1:14" s="17" customFormat="1" ht="14.25">
      <c r="A739" s="155" t="s">
        <v>795</v>
      </c>
      <c r="B739" s="154">
        <v>81</v>
      </c>
      <c r="C739" s="154">
        <v>82</v>
      </c>
      <c r="D739" s="150">
        <f t="shared" si="66"/>
        <v>1</v>
      </c>
      <c r="E739" s="151">
        <f t="shared" si="67"/>
        <v>1.2345679012345678</v>
      </c>
      <c r="F739" s="136">
        <f t="shared" si="65"/>
        <v>163</v>
      </c>
      <c r="G739" s="18"/>
      <c r="H739" s="52"/>
      <c r="L739" s="60">
        <f t="shared" si="64"/>
        <v>163</v>
      </c>
      <c r="M739" s="60">
        <f t="shared" si="70"/>
        <v>1</v>
      </c>
      <c r="N739" s="136">
        <f t="shared" si="71"/>
        <v>1.2345679012345678</v>
      </c>
    </row>
    <row r="740" spans="1:14" s="17" customFormat="1" ht="14.25" hidden="1">
      <c r="A740" s="155" t="s">
        <v>796</v>
      </c>
      <c r="B740" s="154"/>
      <c r="C740" s="154"/>
      <c r="D740" s="150">
        <f t="shared" si="66"/>
        <v>0</v>
      </c>
      <c r="E740" s="151" t="str">
        <f t="shared" si="67"/>
        <v/>
      </c>
      <c r="F740" s="136">
        <f t="shared" si="65"/>
        <v>0</v>
      </c>
      <c r="G740" s="18"/>
      <c r="H740" s="52"/>
      <c r="L740" s="60">
        <f t="shared" si="64"/>
        <v>0</v>
      </c>
      <c r="M740" s="60">
        <f t="shared" si="70"/>
        <v>0</v>
      </c>
      <c r="N740" s="136" t="e">
        <f t="shared" si="71"/>
        <v>#DIV/0!</v>
      </c>
    </row>
    <row r="741" spans="1:14" s="17" customFormat="1" ht="14.25" hidden="1">
      <c r="A741" s="155" t="s">
        <v>797</v>
      </c>
      <c r="B741" s="154"/>
      <c r="C741" s="154"/>
      <c r="D741" s="150">
        <f t="shared" si="66"/>
        <v>0</v>
      </c>
      <c r="E741" s="151" t="str">
        <f t="shared" si="67"/>
        <v/>
      </c>
      <c r="F741" s="136">
        <f t="shared" si="65"/>
        <v>0</v>
      </c>
      <c r="G741" s="18"/>
      <c r="H741" s="52"/>
      <c r="K741" s="17">
        <v>2</v>
      </c>
      <c r="L741" s="60">
        <f t="shared" si="64"/>
        <v>0</v>
      </c>
      <c r="M741" s="60">
        <f t="shared" si="70"/>
        <v>0</v>
      </c>
      <c r="N741" s="136" t="e">
        <f t="shared" si="71"/>
        <v>#DIV/0!</v>
      </c>
    </row>
    <row r="742" spans="1:14" s="17" customFormat="1" ht="14.25" hidden="1">
      <c r="A742" s="155" t="s">
        <v>798</v>
      </c>
      <c r="B742" s="154"/>
      <c r="C742" s="154"/>
      <c r="D742" s="150">
        <f t="shared" si="66"/>
        <v>0</v>
      </c>
      <c r="E742" s="151" t="str">
        <f t="shared" si="67"/>
        <v/>
      </c>
      <c r="F742" s="136">
        <f t="shared" si="65"/>
        <v>0</v>
      </c>
      <c r="G742" s="18"/>
      <c r="H742" s="52"/>
      <c r="L742" s="60">
        <f t="shared" si="64"/>
        <v>0</v>
      </c>
      <c r="M742" s="60">
        <f t="shared" si="70"/>
        <v>0</v>
      </c>
      <c r="N742" s="136" t="e">
        <f t="shared" si="71"/>
        <v>#DIV/0!</v>
      </c>
    </row>
    <row r="743" spans="1:14" s="17" customFormat="1" ht="14.25" hidden="1">
      <c r="A743" s="155" t="s">
        <v>799</v>
      </c>
      <c r="B743" s="154"/>
      <c r="C743" s="154"/>
      <c r="D743" s="150">
        <f t="shared" si="66"/>
        <v>0</v>
      </c>
      <c r="E743" s="151" t="str">
        <f t="shared" si="67"/>
        <v/>
      </c>
      <c r="F743" s="136">
        <f t="shared" si="65"/>
        <v>0</v>
      </c>
      <c r="G743" s="18"/>
      <c r="H743" s="52"/>
      <c r="L743" s="60">
        <f t="shared" si="64"/>
        <v>0</v>
      </c>
      <c r="N743" s="60"/>
    </row>
    <row r="744" spans="1:14" s="17" customFormat="1" ht="14.25">
      <c r="A744" s="155" t="s">
        <v>800</v>
      </c>
      <c r="B744" s="154">
        <v>691</v>
      </c>
      <c r="C744" s="154">
        <v>170</v>
      </c>
      <c r="D744" s="150">
        <f t="shared" si="66"/>
        <v>-521</v>
      </c>
      <c r="E744" s="151">
        <f t="shared" si="67"/>
        <v>-75.397973950795944</v>
      </c>
      <c r="F744" s="136">
        <f t="shared" si="65"/>
        <v>861</v>
      </c>
      <c r="G744" s="18"/>
      <c r="H744" s="52"/>
      <c r="K744" s="17">
        <v>2</v>
      </c>
      <c r="L744" s="60">
        <f t="shared" si="64"/>
        <v>861</v>
      </c>
      <c r="M744" s="60">
        <f t="shared" ref="M744:M751" si="72">C744-B744</f>
        <v>-521</v>
      </c>
      <c r="N744" s="136">
        <f t="shared" ref="N744:N751" si="73">M744/B744*100</f>
        <v>-75.397973950795944</v>
      </c>
    </row>
    <row r="745" spans="1:14" s="17" customFormat="1" ht="14.25">
      <c r="A745" s="155" t="s">
        <v>801</v>
      </c>
      <c r="B745" s="154">
        <v>54</v>
      </c>
      <c r="C745" s="154"/>
      <c r="D745" s="150">
        <f t="shared" si="66"/>
        <v>-54</v>
      </c>
      <c r="E745" s="151">
        <f t="shared" si="67"/>
        <v>-100</v>
      </c>
      <c r="F745" s="136">
        <f t="shared" si="65"/>
        <v>54</v>
      </c>
      <c r="G745" s="18"/>
      <c r="H745" s="52"/>
      <c r="L745" s="60">
        <f t="shared" si="64"/>
        <v>54</v>
      </c>
      <c r="M745" s="60">
        <f t="shared" si="72"/>
        <v>-54</v>
      </c>
      <c r="N745" s="136">
        <f t="shared" si="73"/>
        <v>-100</v>
      </c>
    </row>
    <row r="746" spans="1:14" s="17" customFormat="1" ht="14.25" hidden="1">
      <c r="A746" s="155" t="s">
        <v>802</v>
      </c>
      <c r="B746" s="154"/>
      <c r="C746" s="154"/>
      <c r="D746" s="150">
        <f t="shared" si="66"/>
        <v>0</v>
      </c>
      <c r="E746" s="151" t="str">
        <f t="shared" si="67"/>
        <v/>
      </c>
      <c r="F746" s="136">
        <f t="shared" si="65"/>
        <v>0</v>
      </c>
      <c r="G746" s="18"/>
      <c r="H746" s="52"/>
      <c r="L746" s="60">
        <f t="shared" si="64"/>
        <v>0</v>
      </c>
      <c r="M746" s="60">
        <f t="shared" si="72"/>
        <v>0</v>
      </c>
      <c r="N746" s="136" t="e">
        <f t="shared" si="73"/>
        <v>#DIV/0!</v>
      </c>
    </row>
    <row r="747" spans="1:14" s="17" customFormat="1" ht="14.25">
      <c r="A747" s="155" t="s">
        <v>803</v>
      </c>
      <c r="B747" s="154">
        <v>316</v>
      </c>
      <c r="C747" s="154">
        <v>0</v>
      </c>
      <c r="D747" s="150">
        <f t="shared" si="66"/>
        <v>-316</v>
      </c>
      <c r="E747" s="151">
        <f t="shared" si="67"/>
        <v>-100</v>
      </c>
      <c r="F747" s="136">
        <f t="shared" si="65"/>
        <v>316</v>
      </c>
      <c r="G747" s="18"/>
      <c r="H747" s="52"/>
      <c r="L747" s="60">
        <f>SUM(B747,C747)</f>
        <v>316</v>
      </c>
      <c r="M747" s="60">
        <f>C747-B747</f>
        <v>-316</v>
      </c>
      <c r="N747" s="136">
        <f>M747/B747*100</f>
        <v>-100</v>
      </c>
    </row>
    <row r="748" spans="1:14" s="17" customFormat="1" ht="14.25" hidden="1">
      <c r="A748" s="153" t="s">
        <v>804</v>
      </c>
      <c r="B748" s="154">
        <f>SUM(B749:B750)</f>
        <v>0</v>
      </c>
      <c r="C748" s="154">
        <f>SUM(C749:C750)</f>
        <v>0</v>
      </c>
      <c r="D748" s="150">
        <f t="shared" si="66"/>
        <v>0</v>
      </c>
      <c r="E748" s="151" t="str">
        <f t="shared" si="67"/>
        <v/>
      </c>
      <c r="F748" s="136">
        <f t="shared" si="65"/>
        <v>0</v>
      </c>
      <c r="G748" s="18"/>
      <c r="H748" s="52"/>
      <c r="L748" s="60">
        <f t="shared" si="64"/>
        <v>0</v>
      </c>
      <c r="M748" s="60">
        <f t="shared" si="72"/>
        <v>0</v>
      </c>
      <c r="N748" s="136" t="e">
        <f t="shared" si="73"/>
        <v>#DIV/0!</v>
      </c>
    </row>
    <row r="749" spans="1:14" s="17" customFormat="1" ht="14.25" hidden="1">
      <c r="A749" s="155" t="s">
        <v>805</v>
      </c>
      <c r="B749" s="154">
        <v>0</v>
      </c>
      <c r="C749" s="154">
        <v>0</v>
      </c>
      <c r="D749" s="150">
        <f t="shared" si="66"/>
        <v>0</v>
      </c>
      <c r="E749" s="151" t="str">
        <f t="shared" si="67"/>
        <v/>
      </c>
      <c r="F749" s="136">
        <f t="shared" si="65"/>
        <v>0</v>
      </c>
      <c r="G749" s="18"/>
      <c r="H749" s="52"/>
      <c r="K749" s="17">
        <v>2</v>
      </c>
      <c r="L749" s="60">
        <f t="shared" si="64"/>
        <v>0</v>
      </c>
      <c r="M749" s="60">
        <f t="shared" si="72"/>
        <v>0</v>
      </c>
      <c r="N749" s="136" t="e">
        <f t="shared" si="73"/>
        <v>#DIV/0!</v>
      </c>
    </row>
    <row r="750" spans="1:14" s="17" customFormat="1" ht="14.25" hidden="1">
      <c r="A750" s="155" t="s">
        <v>806</v>
      </c>
      <c r="B750" s="154">
        <v>0</v>
      </c>
      <c r="C750" s="154">
        <v>0</v>
      </c>
      <c r="D750" s="150">
        <f t="shared" si="66"/>
        <v>0</v>
      </c>
      <c r="E750" s="151" t="str">
        <f t="shared" si="67"/>
        <v/>
      </c>
      <c r="F750" s="136">
        <f t="shared" si="65"/>
        <v>0</v>
      </c>
      <c r="G750" s="18"/>
      <c r="H750" s="52"/>
      <c r="L750" s="60">
        <f t="shared" ref="L750:L758" si="74">SUM(B750,C750)</f>
        <v>0</v>
      </c>
      <c r="M750" s="60">
        <f t="shared" si="72"/>
        <v>0</v>
      </c>
      <c r="N750" s="136" t="e">
        <f t="shared" si="73"/>
        <v>#DIV/0!</v>
      </c>
    </row>
    <row r="751" spans="1:14" s="17" customFormat="1" ht="14.25">
      <c r="A751" s="153" t="s">
        <v>807</v>
      </c>
      <c r="B751" s="154">
        <f>SUM(B752:B754)</f>
        <v>536</v>
      </c>
      <c r="C751" s="154">
        <f>SUM(C752:C754)</f>
        <v>139</v>
      </c>
      <c r="D751" s="150">
        <f t="shared" si="66"/>
        <v>-397</v>
      </c>
      <c r="E751" s="151">
        <f t="shared" si="67"/>
        <v>-74.067164179104466</v>
      </c>
      <c r="F751" s="136">
        <f t="shared" si="65"/>
        <v>675</v>
      </c>
      <c r="G751" s="18"/>
      <c r="H751" s="52"/>
      <c r="L751" s="60">
        <f t="shared" si="74"/>
        <v>675</v>
      </c>
      <c r="M751" s="60">
        <f t="shared" si="72"/>
        <v>-397</v>
      </c>
      <c r="N751" s="136">
        <f t="shared" si="73"/>
        <v>-74.067164179104466</v>
      </c>
    </row>
    <row r="752" spans="1:14" s="17" customFormat="1" ht="14.25">
      <c r="A752" s="155" t="s">
        <v>808</v>
      </c>
      <c r="B752" s="154"/>
      <c r="C752" s="154">
        <v>35</v>
      </c>
      <c r="D752" s="150">
        <f t="shared" si="66"/>
        <v>35</v>
      </c>
      <c r="E752" s="151" t="str">
        <f t="shared" si="67"/>
        <v/>
      </c>
      <c r="F752" s="136">
        <f t="shared" si="65"/>
        <v>35</v>
      </c>
      <c r="G752" s="18"/>
      <c r="H752" s="52"/>
      <c r="L752" s="60">
        <f t="shared" si="74"/>
        <v>35</v>
      </c>
      <c r="N752" s="60"/>
    </row>
    <row r="753" spans="1:14" s="17" customFormat="1" ht="14.25">
      <c r="A753" s="155" t="s">
        <v>809</v>
      </c>
      <c r="B753" s="154">
        <v>427</v>
      </c>
      <c r="C753" s="154">
        <v>16</v>
      </c>
      <c r="D753" s="150">
        <f t="shared" si="66"/>
        <v>-411</v>
      </c>
      <c r="E753" s="151">
        <f t="shared" si="67"/>
        <v>-96.25292740046838</v>
      </c>
      <c r="F753" s="136">
        <f t="shared" si="65"/>
        <v>443</v>
      </c>
      <c r="G753" s="18"/>
      <c r="H753" s="52"/>
      <c r="L753" s="60">
        <f t="shared" si="74"/>
        <v>443</v>
      </c>
      <c r="N753" s="60"/>
    </row>
    <row r="754" spans="1:14" s="17" customFormat="1" ht="14.25">
      <c r="A754" s="155" t="s">
        <v>810</v>
      </c>
      <c r="B754" s="154">
        <v>109</v>
      </c>
      <c r="C754" s="154">
        <v>88</v>
      </c>
      <c r="D754" s="150">
        <f t="shared" si="66"/>
        <v>-21</v>
      </c>
      <c r="E754" s="151">
        <f t="shared" si="67"/>
        <v>-19.26605504587156</v>
      </c>
      <c r="F754" s="136">
        <f t="shared" si="65"/>
        <v>197</v>
      </c>
      <c r="G754" s="18"/>
      <c r="H754" s="52"/>
      <c r="L754" s="60">
        <f t="shared" si="74"/>
        <v>197</v>
      </c>
      <c r="N754" s="60"/>
    </row>
    <row r="755" spans="1:14" s="17" customFormat="1" ht="14.25" hidden="1">
      <c r="A755" s="153" t="s">
        <v>811</v>
      </c>
      <c r="B755" s="154">
        <f>SUM(B756:B764)</f>
        <v>0</v>
      </c>
      <c r="C755" s="154">
        <f>SUM(C756:C764)</f>
        <v>0</v>
      </c>
      <c r="D755" s="150">
        <f t="shared" si="66"/>
        <v>0</v>
      </c>
      <c r="E755" s="151" t="str">
        <f t="shared" si="67"/>
        <v/>
      </c>
      <c r="F755" s="136">
        <f t="shared" si="65"/>
        <v>0</v>
      </c>
      <c r="G755" s="18"/>
      <c r="H755" s="52"/>
      <c r="L755" s="60">
        <f t="shared" si="74"/>
        <v>0</v>
      </c>
      <c r="N755" s="60"/>
    </row>
    <row r="756" spans="1:14" s="17" customFormat="1" ht="14.25" hidden="1">
      <c r="A756" s="155" t="s">
        <v>271</v>
      </c>
      <c r="B756" s="154">
        <v>0</v>
      </c>
      <c r="C756" s="154">
        <v>0</v>
      </c>
      <c r="D756" s="150">
        <f t="shared" si="66"/>
        <v>0</v>
      </c>
      <c r="E756" s="151" t="str">
        <f t="shared" si="67"/>
        <v/>
      </c>
      <c r="F756" s="136">
        <f t="shared" si="65"/>
        <v>0</v>
      </c>
      <c r="G756" s="18"/>
      <c r="H756" s="52"/>
      <c r="L756" s="60">
        <f t="shared" si="74"/>
        <v>0</v>
      </c>
      <c r="M756" s="60">
        <f>C756-B756</f>
        <v>0</v>
      </c>
      <c r="N756" s="136" t="e">
        <f>M756/B756*100</f>
        <v>#DIV/0!</v>
      </c>
    </row>
    <row r="757" spans="1:14" s="17" customFormat="1" ht="14.25" hidden="1">
      <c r="A757" s="155" t="s">
        <v>272</v>
      </c>
      <c r="B757" s="154">
        <v>0</v>
      </c>
      <c r="C757" s="154">
        <v>0</v>
      </c>
      <c r="D757" s="150">
        <f t="shared" si="66"/>
        <v>0</v>
      </c>
      <c r="E757" s="151" t="str">
        <f t="shared" si="67"/>
        <v/>
      </c>
      <c r="F757" s="136">
        <f t="shared" si="65"/>
        <v>0</v>
      </c>
      <c r="G757" s="18"/>
      <c r="H757" s="52"/>
      <c r="L757" s="60">
        <f t="shared" si="74"/>
        <v>0</v>
      </c>
      <c r="M757" s="60">
        <f>C757-B757</f>
        <v>0</v>
      </c>
      <c r="N757" s="136" t="e">
        <f>M757/B757*100</f>
        <v>#DIV/0!</v>
      </c>
    </row>
    <row r="758" spans="1:14" s="17" customFormat="1" ht="14.25" hidden="1">
      <c r="A758" s="155" t="s">
        <v>273</v>
      </c>
      <c r="B758" s="154">
        <v>0</v>
      </c>
      <c r="C758" s="154">
        <v>0</v>
      </c>
      <c r="D758" s="150">
        <f t="shared" si="66"/>
        <v>0</v>
      </c>
      <c r="E758" s="151" t="str">
        <f t="shared" si="67"/>
        <v/>
      </c>
      <c r="F758" s="136">
        <f t="shared" si="65"/>
        <v>0</v>
      </c>
      <c r="G758" s="18"/>
      <c r="H758" s="52"/>
      <c r="L758" s="60">
        <f t="shared" si="74"/>
        <v>0</v>
      </c>
      <c r="M758" s="60">
        <f>C758-B758</f>
        <v>0</v>
      </c>
      <c r="N758" s="136" t="e">
        <f>M758/B758*100</f>
        <v>#DIV/0!</v>
      </c>
    </row>
    <row r="759" spans="1:14" s="17" customFormat="1" ht="14.25" hidden="1">
      <c r="A759" s="155" t="s">
        <v>812</v>
      </c>
      <c r="B759" s="154">
        <v>0</v>
      </c>
      <c r="C759" s="154">
        <v>0</v>
      </c>
      <c r="D759" s="150">
        <f t="shared" si="66"/>
        <v>0</v>
      </c>
      <c r="E759" s="151" t="str">
        <f t="shared" si="67"/>
        <v/>
      </c>
      <c r="F759" s="136">
        <f t="shared" si="65"/>
        <v>0</v>
      </c>
      <c r="G759" s="18"/>
      <c r="H759" s="52"/>
      <c r="L759" s="60"/>
      <c r="M759" s="60"/>
      <c r="N759" s="136"/>
    </row>
    <row r="760" spans="1:14" s="17" customFormat="1" ht="14.25" hidden="1">
      <c r="A760" s="155" t="s">
        <v>813</v>
      </c>
      <c r="B760" s="154">
        <v>0</v>
      </c>
      <c r="C760" s="154">
        <v>0</v>
      </c>
      <c r="D760" s="150">
        <f t="shared" si="66"/>
        <v>0</v>
      </c>
      <c r="E760" s="151" t="str">
        <f t="shared" si="67"/>
        <v/>
      </c>
      <c r="F760" s="136">
        <f t="shared" si="65"/>
        <v>0</v>
      </c>
      <c r="G760" s="18"/>
      <c r="H760" s="52"/>
      <c r="L760" s="60"/>
      <c r="M760" s="60"/>
      <c r="N760" s="136"/>
    </row>
    <row r="761" spans="1:14" s="17" customFormat="1" ht="14.25" hidden="1">
      <c r="A761" s="155" t="s">
        <v>814</v>
      </c>
      <c r="B761" s="154">
        <v>0</v>
      </c>
      <c r="C761" s="154">
        <v>0</v>
      </c>
      <c r="D761" s="150">
        <f t="shared" si="66"/>
        <v>0</v>
      </c>
      <c r="E761" s="151" t="str">
        <f t="shared" si="67"/>
        <v/>
      </c>
      <c r="F761" s="136">
        <f t="shared" si="65"/>
        <v>0</v>
      </c>
      <c r="G761" s="18"/>
      <c r="H761" s="52"/>
      <c r="L761" s="60"/>
      <c r="M761" s="60"/>
      <c r="N761" s="136"/>
    </row>
    <row r="762" spans="1:14" s="17" customFormat="1" ht="14.25" hidden="1">
      <c r="A762" s="155" t="s">
        <v>815</v>
      </c>
      <c r="B762" s="154">
        <v>0</v>
      </c>
      <c r="C762" s="154">
        <v>0</v>
      </c>
      <c r="D762" s="150">
        <f t="shared" si="66"/>
        <v>0</v>
      </c>
      <c r="E762" s="151" t="str">
        <f t="shared" si="67"/>
        <v/>
      </c>
      <c r="F762" s="136">
        <f t="shared" si="65"/>
        <v>0</v>
      </c>
      <c r="G762" s="18"/>
      <c r="H762" s="52"/>
      <c r="L762" s="60"/>
      <c r="M762" s="60"/>
      <c r="N762" s="136"/>
    </row>
    <row r="763" spans="1:14" s="17" customFormat="1" ht="14.25" hidden="1">
      <c r="A763" s="155" t="s">
        <v>280</v>
      </c>
      <c r="B763" s="154">
        <v>0</v>
      </c>
      <c r="C763" s="154">
        <v>0</v>
      </c>
      <c r="D763" s="150">
        <f t="shared" si="66"/>
        <v>0</v>
      </c>
      <c r="E763" s="151" t="str">
        <f t="shared" si="67"/>
        <v/>
      </c>
      <c r="F763" s="136">
        <f t="shared" si="65"/>
        <v>0</v>
      </c>
      <c r="G763" s="18"/>
      <c r="H763" s="52"/>
      <c r="L763" s="60"/>
      <c r="M763" s="60"/>
      <c r="N763" s="136"/>
    </row>
    <row r="764" spans="1:14" s="17" customFormat="1" ht="14.25" hidden="1">
      <c r="A764" s="155" t="s">
        <v>816</v>
      </c>
      <c r="B764" s="154">
        <v>0</v>
      </c>
      <c r="C764" s="154">
        <v>0</v>
      </c>
      <c r="D764" s="150">
        <f t="shared" si="66"/>
        <v>0</v>
      </c>
      <c r="E764" s="151" t="str">
        <f t="shared" si="67"/>
        <v/>
      </c>
      <c r="F764" s="136">
        <f t="shared" si="65"/>
        <v>0</v>
      </c>
      <c r="G764" s="18"/>
      <c r="H764" s="52"/>
      <c r="L764" s="60"/>
      <c r="M764" s="60"/>
      <c r="N764" s="136"/>
    </row>
    <row r="765" spans="1:14" s="17" customFormat="1" ht="14.25">
      <c r="A765" s="153" t="s">
        <v>817</v>
      </c>
      <c r="B765" s="154">
        <f>SUM(B766:B769)</f>
        <v>0</v>
      </c>
      <c r="C765" s="154">
        <f>SUM(C766:C769)</f>
        <v>693</v>
      </c>
      <c r="D765" s="150">
        <f t="shared" si="66"/>
        <v>693</v>
      </c>
      <c r="E765" s="151" t="str">
        <f t="shared" si="67"/>
        <v/>
      </c>
      <c r="F765" s="136">
        <f t="shared" si="65"/>
        <v>693</v>
      </c>
      <c r="G765" s="18"/>
      <c r="H765" s="52"/>
      <c r="L765" s="60"/>
      <c r="M765" s="60"/>
      <c r="N765" s="136"/>
    </row>
    <row r="766" spans="1:14" s="17" customFormat="1" ht="14.25">
      <c r="A766" s="155" t="s">
        <v>818</v>
      </c>
      <c r="B766" s="154"/>
      <c r="C766" s="154">
        <v>231</v>
      </c>
      <c r="D766" s="150">
        <f t="shared" si="66"/>
        <v>231</v>
      </c>
      <c r="E766" s="151" t="str">
        <f t="shared" si="67"/>
        <v/>
      </c>
      <c r="F766" s="136">
        <f t="shared" si="65"/>
        <v>231</v>
      </c>
      <c r="G766" s="18"/>
      <c r="H766" s="52"/>
      <c r="L766" s="60"/>
      <c r="M766" s="60"/>
      <c r="N766" s="136"/>
    </row>
    <row r="767" spans="1:14" s="17" customFormat="1" ht="14.25">
      <c r="A767" s="155" t="s">
        <v>819</v>
      </c>
      <c r="B767" s="154"/>
      <c r="C767" s="154">
        <v>462</v>
      </c>
      <c r="D767" s="150">
        <f t="shared" si="66"/>
        <v>462</v>
      </c>
      <c r="E767" s="151" t="str">
        <f t="shared" si="67"/>
        <v/>
      </c>
      <c r="F767" s="136">
        <f t="shared" si="65"/>
        <v>462</v>
      </c>
      <c r="G767" s="18"/>
      <c r="H767" s="52"/>
      <c r="L767" s="60"/>
      <c r="M767" s="60"/>
      <c r="N767" s="136"/>
    </row>
    <row r="768" spans="1:14" s="17" customFormat="1" ht="14.25" hidden="1">
      <c r="A768" s="155" t="s">
        <v>820</v>
      </c>
      <c r="B768" s="154">
        <v>0</v>
      </c>
      <c r="C768" s="154">
        <v>0</v>
      </c>
      <c r="D768" s="150">
        <f t="shared" si="66"/>
        <v>0</v>
      </c>
      <c r="E768" s="151" t="str">
        <f t="shared" si="67"/>
        <v/>
      </c>
      <c r="F768" s="136">
        <f t="shared" si="65"/>
        <v>0</v>
      </c>
      <c r="G768" s="18"/>
      <c r="H768" s="52"/>
      <c r="L768" s="60"/>
      <c r="M768" s="60"/>
      <c r="N768" s="136"/>
    </row>
    <row r="769" spans="1:14" s="17" customFormat="1" ht="14.25" hidden="1">
      <c r="A769" s="155" t="s">
        <v>821</v>
      </c>
      <c r="B769" s="154">
        <v>0</v>
      </c>
      <c r="C769" s="154">
        <v>0</v>
      </c>
      <c r="D769" s="150">
        <f t="shared" si="66"/>
        <v>0</v>
      </c>
      <c r="E769" s="151" t="str">
        <f t="shared" si="67"/>
        <v/>
      </c>
      <c r="F769" s="136">
        <f t="shared" ref="F769:F832" si="75">B769+C769</f>
        <v>0</v>
      </c>
      <c r="G769" s="18"/>
      <c r="H769" s="52"/>
      <c r="L769" s="60"/>
      <c r="M769" s="60"/>
      <c r="N769" s="136"/>
    </row>
    <row r="770" spans="1:14" s="17" customFormat="1" ht="14.25">
      <c r="A770" s="153" t="s">
        <v>822</v>
      </c>
      <c r="B770" s="154">
        <f>SUM(B771:B775)</f>
        <v>2699</v>
      </c>
      <c r="C770" s="154">
        <f>SUM(C771:C775)</f>
        <v>262</v>
      </c>
      <c r="D770" s="150">
        <f t="shared" si="66"/>
        <v>-2437</v>
      </c>
      <c r="E770" s="151">
        <f t="shared" si="67"/>
        <v>-90.292701000370513</v>
      </c>
      <c r="F770" s="136">
        <f t="shared" si="75"/>
        <v>2961</v>
      </c>
      <c r="G770" s="18"/>
      <c r="H770" s="52"/>
      <c r="L770" s="60"/>
      <c r="M770" s="60"/>
      <c r="N770" s="136"/>
    </row>
    <row r="771" spans="1:14" s="17" customFormat="1" ht="14.25" hidden="1">
      <c r="A771" s="155" t="s">
        <v>823</v>
      </c>
      <c r="B771" s="154">
        <v>0</v>
      </c>
      <c r="C771" s="154">
        <v>0</v>
      </c>
      <c r="D771" s="150">
        <f t="shared" si="66"/>
        <v>0</v>
      </c>
      <c r="E771" s="151" t="str">
        <f t="shared" si="67"/>
        <v/>
      </c>
      <c r="F771" s="136">
        <f t="shared" si="75"/>
        <v>0</v>
      </c>
      <c r="G771" s="18"/>
      <c r="H771" s="52"/>
      <c r="L771" s="60"/>
      <c r="M771" s="60"/>
      <c r="N771" s="136"/>
    </row>
    <row r="772" spans="1:14" s="17" customFormat="1" ht="14.25">
      <c r="A772" s="155" t="s">
        <v>824</v>
      </c>
      <c r="B772" s="154">
        <v>2699</v>
      </c>
      <c r="C772" s="154">
        <v>262</v>
      </c>
      <c r="D772" s="150">
        <f t="shared" si="66"/>
        <v>-2437</v>
      </c>
      <c r="E772" s="151">
        <f t="shared" si="67"/>
        <v>-90.292701000370513</v>
      </c>
      <c r="F772" s="136">
        <f t="shared" si="75"/>
        <v>2961</v>
      </c>
      <c r="G772" s="18"/>
      <c r="H772" s="52"/>
      <c r="L772" s="60"/>
      <c r="M772" s="60"/>
      <c r="N772" s="136"/>
    </row>
    <row r="773" spans="1:14" s="17" customFormat="1" ht="14.25" hidden="1">
      <c r="A773" s="155" t="s">
        <v>825</v>
      </c>
      <c r="B773" s="154"/>
      <c r="C773" s="154"/>
      <c r="D773" s="150">
        <f t="shared" si="66"/>
        <v>0</v>
      </c>
      <c r="E773" s="151" t="str">
        <f t="shared" si="67"/>
        <v/>
      </c>
      <c r="F773" s="136">
        <f t="shared" si="75"/>
        <v>0</v>
      </c>
      <c r="G773" s="18"/>
      <c r="H773" s="52"/>
      <c r="L773" s="60"/>
      <c r="M773" s="60"/>
      <c r="N773" s="136"/>
    </row>
    <row r="774" spans="1:14" s="17" customFormat="1" ht="14.25" hidden="1">
      <c r="A774" s="155" t="s">
        <v>826</v>
      </c>
      <c r="B774" s="154"/>
      <c r="C774" s="154"/>
      <c r="D774" s="150">
        <f t="shared" si="66"/>
        <v>0</v>
      </c>
      <c r="E774" s="151" t="str">
        <f t="shared" si="67"/>
        <v/>
      </c>
      <c r="F774" s="136">
        <f t="shared" si="75"/>
        <v>0</v>
      </c>
      <c r="G774" s="18"/>
      <c r="H774" s="52"/>
      <c r="L774" s="60"/>
      <c r="M774" s="60"/>
      <c r="N774" s="136"/>
    </row>
    <row r="775" spans="1:14" s="17" customFormat="1" ht="14.25" hidden="1">
      <c r="A775" s="155" t="s">
        <v>827</v>
      </c>
      <c r="B775" s="154"/>
      <c r="C775" s="154"/>
      <c r="D775" s="150">
        <f t="shared" si="66"/>
        <v>0</v>
      </c>
      <c r="E775" s="151" t="str">
        <f t="shared" si="67"/>
        <v/>
      </c>
      <c r="F775" s="136">
        <f t="shared" si="75"/>
        <v>0</v>
      </c>
      <c r="G775" s="18"/>
      <c r="H775" s="52"/>
      <c r="K775" s="17">
        <v>2</v>
      </c>
      <c r="L775" s="60">
        <f>SUM(B775,C775)</f>
        <v>0</v>
      </c>
      <c r="N775" s="60"/>
    </row>
    <row r="776" spans="1:14" s="17" customFormat="1" ht="14.25">
      <c r="A776" s="153" t="s">
        <v>828</v>
      </c>
      <c r="B776" s="154">
        <f>SUM(B777:B779)</f>
        <v>176</v>
      </c>
      <c r="C776" s="154">
        <f>SUM(C777:C779)</f>
        <v>0</v>
      </c>
      <c r="D776" s="150">
        <f t="shared" si="66"/>
        <v>-176</v>
      </c>
      <c r="E776" s="151">
        <f t="shared" si="67"/>
        <v>-100</v>
      </c>
      <c r="F776" s="136">
        <f t="shared" si="75"/>
        <v>176</v>
      </c>
      <c r="G776" s="18"/>
      <c r="H776" s="52"/>
      <c r="K776" s="17">
        <v>1</v>
      </c>
      <c r="L776" s="60">
        <f t="shared" ref="L776:L843" si="76">SUM(B776,C776)</f>
        <v>176</v>
      </c>
      <c r="M776" s="60">
        <f>C776-B776</f>
        <v>-176</v>
      </c>
      <c r="N776" s="136">
        <f>M776/B776*100</f>
        <v>-100</v>
      </c>
    </row>
    <row r="777" spans="1:14" s="17" customFormat="1" ht="14.25">
      <c r="A777" s="155" t="s">
        <v>829</v>
      </c>
      <c r="B777" s="154">
        <v>176</v>
      </c>
      <c r="C777" s="154"/>
      <c r="D777" s="150">
        <f t="shared" si="66"/>
        <v>-176</v>
      </c>
      <c r="E777" s="151">
        <f t="shared" si="67"/>
        <v>-100</v>
      </c>
      <c r="F777" s="136">
        <f t="shared" si="75"/>
        <v>176</v>
      </c>
      <c r="G777" s="18"/>
      <c r="H777" s="52"/>
      <c r="L777" s="60"/>
      <c r="M777" s="60"/>
      <c r="N777" s="136"/>
    </row>
    <row r="778" spans="1:14" s="17" customFormat="1" ht="14.25" hidden="1">
      <c r="A778" s="155" t="s">
        <v>830</v>
      </c>
      <c r="B778" s="154"/>
      <c r="C778" s="154"/>
      <c r="D778" s="150">
        <f t="shared" si="66"/>
        <v>0</v>
      </c>
      <c r="E778" s="151" t="str">
        <f t="shared" si="67"/>
        <v/>
      </c>
      <c r="F778" s="136">
        <f t="shared" si="75"/>
        <v>0</v>
      </c>
      <c r="G778" s="18"/>
      <c r="H778" s="52"/>
      <c r="L778" s="60"/>
      <c r="M778" s="60"/>
      <c r="N778" s="136"/>
    </row>
    <row r="779" spans="1:14" s="17" customFormat="1" ht="14.25" hidden="1">
      <c r="A779" s="155" t="s">
        <v>831</v>
      </c>
      <c r="B779" s="154">
        <v>0</v>
      </c>
      <c r="C779" s="154">
        <v>0</v>
      </c>
      <c r="D779" s="150">
        <f t="shared" si="66"/>
        <v>0</v>
      </c>
      <c r="E779" s="151" t="str">
        <f t="shared" si="67"/>
        <v/>
      </c>
      <c r="F779" s="136">
        <f t="shared" si="75"/>
        <v>0</v>
      </c>
      <c r="G779" s="18"/>
      <c r="H779" s="52"/>
      <c r="L779" s="60"/>
      <c r="M779" s="60"/>
      <c r="N779" s="136"/>
    </row>
    <row r="780" spans="1:14" s="17" customFormat="1" ht="14.25">
      <c r="A780" s="153" t="s">
        <v>832</v>
      </c>
      <c r="B780" s="154">
        <f>SUM(B781:B782)</f>
        <v>2</v>
      </c>
      <c r="C780" s="154">
        <f>SUM(C781:C782)</f>
        <v>0</v>
      </c>
      <c r="D780" s="150">
        <f t="shared" si="66"/>
        <v>-2</v>
      </c>
      <c r="E780" s="151">
        <f t="shared" si="67"/>
        <v>-100</v>
      </c>
      <c r="F780" s="136">
        <f t="shared" si="75"/>
        <v>2</v>
      </c>
      <c r="G780" s="18"/>
      <c r="H780" s="52"/>
      <c r="L780" s="60"/>
      <c r="M780" s="60"/>
      <c r="N780" s="136"/>
    </row>
    <row r="781" spans="1:14" s="17" customFormat="1" ht="14.25">
      <c r="A781" s="155" t="s">
        <v>833</v>
      </c>
      <c r="B781" s="154">
        <v>2</v>
      </c>
      <c r="C781" s="154"/>
      <c r="D781" s="150">
        <f t="shared" si="66"/>
        <v>-2</v>
      </c>
      <c r="E781" s="151">
        <f t="shared" si="67"/>
        <v>-100</v>
      </c>
      <c r="F781" s="136">
        <f t="shared" si="75"/>
        <v>2</v>
      </c>
      <c r="G781" s="18"/>
      <c r="H781" s="52"/>
      <c r="L781" s="60">
        <f t="shared" si="76"/>
        <v>2</v>
      </c>
      <c r="N781" s="60"/>
    </row>
    <row r="782" spans="1:14" s="17" customFormat="1" ht="14.25" hidden="1">
      <c r="A782" s="155" t="s">
        <v>834</v>
      </c>
      <c r="B782" s="154">
        <v>0</v>
      </c>
      <c r="C782" s="154">
        <v>0</v>
      </c>
      <c r="D782" s="150">
        <f t="shared" ref="D782:D846" si="77">C782-B782</f>
        <v>0</v>
      </c>
      <c r="E782" s="151" t="str">
        <f t="shared" ref="E782:E846" si="78">IF(B782=0,"",D782/B782*100)</f>
        <v/>
      </c>
      <c r="F782" s="136">
        <f t="shared" si="75"/>
        <v>0</v>
      </c>
      <c r="G782" s="18"/>
      <c r="H782" s="52"/>
      <c r="L782" s="60">
        <f t="shared" si="76"/>
        <v>0</v>
      </c>
      <c r="N782" s="60"/>
    </row>
    <row r="783" spans="1:14" s="17" customFormat="1" ht="14.25">
      <c r="A783" s="153" t="s">
        <v>1301</v>
      </c>
      <c r="B783" s="154">
        <f>SUM(B784:B786)</f>
        <v>210</v>
      </c>
      <c r="C783" s="154">
        <f>SUM(C784:C786)</f>
        <v>165</v>
      </c>
      <c r="D783" s="150">
        <f t="shared" si="77"/>
        <v>-45</v>
      </c>
      <c r="E783" s="151">
        <f t="shared" si="78"/>
        <v>-21.428571428571427</v>
      </c>
      <c r="F783" s="136">
        <f t="shared" si="75"/>
        <v>375</v>
      </c>
      <c r="G783" s="18"/>
      <c r="H783" s="52"/>
      <c r="L783" s="60"/>
      <c r="M783" s="60"/>
      <c r="N783" s="136"/>
    </row>
    <row r="784" spans="1:14" s="17" customFormat="1" ht="14.25">
      <c r="A784" s="155" t="s">
        <v>1302</v>
      </c>
      <c r="B784" s="154">
        <v>45</v>
      </c>
      <c r="C784" s="154">
        <v>44</v>
      </c>
      <c r="D784" s="150">
        <f t="shared" si="77"/>
        <v>-1</v>
      </c>
      <c r="E784" s="151">
        <f t="shared" si="78"/>
        <v>-2.2222222222222223</v>
      </c>
      <c r="F784" s="136">
        <f t="shared" si="75"/>
        <v>89</v>
      </c>
      <c r="G784" s="18"/>
      <c r="H784" s="52"/>
      <c r="L784" s="60">
        <f>SUM(B784,C784)</f>
        <v>89</v>
      </c>
      <c r="N784" s="60"/>
    </row>
    <row r="785" spans="1:14" s="17" customFormat="1" ht="14.25">
      <c r="A785" s="155" t="s">
        <v>1303</v>
      </c>
      <c r="B785" s="154">
        <v>9</v>
      </c>
      <c r="C785" s="154">
        <v>1</v>
      </c>
      <c r="D785" s="150">
        <f t="shared" si="77"/>
        <v>-8</v>
      </c>
      <c r="E785" s="151">
        <f t="shared" si="78"/>
        <v>-88.888888888888886</v>
      </c>
      <c r="F785" s="136">
        <f t="shared" si="75"/>
        <v>10</v>
      </c>
      <c r="G785" s="18"/>
      <c r="H785" s="52"/>
      <c r="L785" s="60">
        <f>SUM(B785,C785)</f>
        <v>10</v>
      </c>
      <c r="N785" s="60"/>
    </row>
    <row r="786" spans="1:14" s="17" customFormat="1" ht="14.25">
      <c r="A786" s="155" t="s">
        <v>1304</v>
      </c>
      <c r="B786" s="154">
        <v>156</v>
      </c>
      <c r="C786" s="154">
        <v>120</v>
      </c>
      <c r="D786" s="150">
        <f t="shared" si="77"/>
        <v>-36</v>
      </c>
      <c r="E786" s="151">
        <f t="shared" si="78"/>
        <v>-23.076923076923077</v>
      </c>
      <c r="F786" s="136">
        <f t="shared" si="75"/>
        <v>276</v>
      </c>
      <c r="G786" s="18"/>
      <c r="H786" s="52"/>
      <c r="L786" s="60">
        <f>SUM(B786,C786)</f>
        <v>276</v>
      </c>
      <c r="N786" s="60"/>
    </row>
    <row r="787" spans="1:14" s="17" customFormat="1" ht="14.25" hidden="1">
      <c r="A787" s="153" t="s">
        <v>835</v>
      </c>
      <c r="B787" s="154">
        <f>B788</f>
        <v>0</v>
      </c>
      <c r="C787" s="154">
        <f>C788</f>
        <v>0</v>
      </c>
      <c r="D787" s="150">
        <f t="shared" si="77"/>
        <v>0</v>
      </c>
      <c r="E787" s="151" t="str">
        <f t="shared" si="78"/>
        <v/>
      </c>
      <c r="F787" s="136">
        <f t="shared" si="75"/>
        <v>0</v>
      </c>
      <c r="G787" s="18"/>
      <c r="H787" s="52"/>
      <c r="L787" s="60">
        <f t="shared" si="76"/>
        <v>0</v>
      </c>
      <c r="M787" s="60">
        <f>C787-B787</f>
        <v>0</v>
      </c>
      <c r="N787" s="136" t="e">
        <f>M787/B787*100</f>
        <v>#DIV/0!</v>
      </c>
    </row>
    <row r="788" spans="1:14" s="17" customFormat="1" ht="14.25" hidden="1">
      <c r="A788" s="155" t="s">
        <v>836</v>
      </c>
      <c r="B788" s="154"/>
      <c r="C788" s="154"/>
      <c r="D788" s="150">
        <f t="shared" si="77"/>
        <v>0</v>
      </c>
      <c r="E788" s="151" t="str">
        <f t="shared" si="78"/>
        <v/>
      </c>
      <c r="F788" s="136">
        <f t="shared" si="75"/>
        <v>0</v>
      </c>
      <c r="G788" s="18"/>
      <c r="H788" s="52"/>
      <c r="L788" s="60">
        <f t="shared" si="76"/>
        <v>0</v>
      </c>
      <c r="N788" s="60"/>
    </row>
    <row r="789" spans="1:14" s="17" customFormat="1" ht="14.25">
      <c r="A789" s="153" t="s">
        <v>837</v>
      </c>
      <c r="B789" s="154">
        <f>B790+B800+B804+B812+B818+B825+B831+B834+B837+B839+B841+B847+B849+B851+B866</f>
        <v>3156</v>
      </c>
      <c r="C789" s="154">
        <f>C790+C800+C804+C812+C818+C825+C831+C834+C837+C839+C841+C847+C849+C851+C866</f>
        <v>286</v>
      </c>
      <c r="D789" s="150">
        <f t="shared" si="77"/>
        <v>-2870</v>
      </c>
      <c r="E789" s="151">
        <f t="shared" si="78"/>
        <v>-90.937896070975924</v>
      </c>
      <c r="F789" s="136">
        <f t="shared" si="75"/>
        <v>3442</v>
      </c>
      <c r="G789" s="18"/>
      <c r="H789" s="52"/>
      <c r="L789" s="60">
        <f t="shared" si="76"/>
        <v>3442</v>
      </c>
      <c r="M789" s="60">
        <f>C789-B789</f>
        <v>-2870</v>
      </c>
      <c r="N789" s="136">
        <f>M789/B789*100</f>
        <v>-90.937896070975924</v>
      </c>
    </row>
    <row r="790" spans="1:14" s="17" customFormat="1" ht="14.25">
      <c r="A790" s="153" t="s">
        <v>838</v>
      </c>
      <c r="B790" s="154">
        <f>SUM(B791:B799)</f>
        <v>398</v>
      </c>
      <c r="C790" s="154">
        <f>SUM(C791:C799)</f>
        <v>286</v>
      </c>
      <c r="D790" s="150">
        <f t="shared" si="77"/>
        <v>-112</v>
      </c>
      <c r="E790" s="151">
        <f t="shared" si="78"/>
        <v>-28.140703517587941</v>
      </c>
      <c r="F790" s="136">
        <f t="shared" si="75"/>
        <v>684</v>
      </c>
      <c r="G790" s="18"/>
      <c r="H790" s="52"/>
      <c r="K790" s="17">
        <v>2</v>
      </c>
      <c r="L790" s="60">
        <f t="shared" si="76"/>
        <v>684</v>
      </c>
      <c r="M790" s="60">
        <f>C790-B790</f>
        <v>-112</v>
      </c>
      <c r="N790" s="136">
        <f>M790/B790*100</f>
        <v>-28.140703517587941</v>
      </c>
    </row>
    <row r="791" spans="1:14" s="17" customFormat="1" ht="14.25">
      <c r="A791" s="155" t="s">
        <v>271</v>
      </c>
      <c r="B791" s="154">
        <v>82</v>
      </c>
      <c r="C791" s="154">
        <v>49</v>
      </c>
      <c r="D791" s="150">
        <f t="shared" si="77"/>
        <v>-33</v>
      </c>
      <c r="E791" s="151">
        <f t="shared" si="78"/>
        <v>-40.243902439024396</v>
      </c>
      <c r="F791" s="136">
        <f t="shared" si="75"/>
        <v>131</v>
      </c>
      <c r="G791" s="18"/>
      <c r="H791" s="52"/>
      <c r="L791" s="60">
        <f t="shared" si="76"/>
        <v>131</v>
      </c>
      <c r="N791" s="60"/>
    </row>
    <row r="792" spans="1:14" s="17" customFormat="1" ht="14.25">
      <c r="A792" s="155" t="s">
        <v>272</v>
      </c>
      <c r="B792" s="154">
        <v>79</v>
      </c>
      <c r="C792" s="154">
        <v>10</v>
      </c>
      <c r="D792" s="150">
        <f t="shared" si="77"/>
        <v>-69</v>
      </c>
      <c r="E792" s="151">
        <f t="shared" si="78"/>
        <v>-87.341772151898738</v>
      </c>
      <c r="F792" s="136">
        <f t="shared" si="75"/>
        <v>89</v>
      </c>
      <c r="G792" s="18"/>
      <c r="H792" s="52"/>
      <c r="L792" s="60">
        <f t="shared" si="76"/>
        <v>89</v>
      </c>
      <c r="N792" s="60"/>
    </row>
    <row r="793" spans="1:14" s="17" customFormat="1" ht="14.25" hidden="1">
      <c r="A793" s="155" t="s">
        <v>273</v>
      </c>
      <c r="B793" s="154">
        <v>0</v>
      </c>
      <c r="C793" s="154"/>
      <c r="D793" s="150">
        <f t="shared" si="77"/>
        <v>0</v>
      </c>
      <c r="E793" s="151" t="str">
        <f t="shared" si="78"/>
        <v/>
      </c>
      <c r="F793" s="136">
        <f t="shared" si="75"/>
        <v>0</v>
      </c>
      <c r="G793" s="18"/>
      <c r="H793" s="52"/>
      <c r="L793" s="60">
        <f t="shared" si="76"/>
        <v>0</v>
      </c>
      <c r="M793" s="60">
        <f>C793-B793</f>
        <v>0</v>
      </c>
      <c r="N793" s="136" t="e">
        <f>M793/B793*100</f>
        <v>#DIV/0!</v>
      </c>
    </row>
    <row r="794" spans="1:14" s="17" customFormat="1" ht="14.25" hidden="1">
      <c r="A794" s="155" t="s">
        <v>839</v>
      </c>
      <c r="B794" s="154">
        <v>0</v>
      </c>
      <c r="C794" s="154">
        <v>0</v>
      </c>
      <c r="D794" s="150">
        <f t="shared" si="77"/>
        <v>0</v>
      </c>
      <c r="E794" s="151" t="str">
        <f t="shared" si="78"/>
        <v/>
      </c>
      <c r="F794" s="136">
        <f t="shared" si="75"/>
        <v>0</v>
      </c>
      <c r="G794" s="18"/>
      <c r="H794" s="52"/>
      <c r="K794" s="17">
        <v>2</v>
      </c>
      <c r="L794" s="60">
        <f t="shared" si="76"/>
        <v>0</v>
      </c>
      <c r="M794" s="60">
        <f>C794-B794</f>
        <v>0</v>
      </c>
      <c r="N794" s="136" t="e">
        <f>M794/B794*100</f>
        <v>#DIV/0!</v>
      </c>
    </row>
    <row r="795" spans="1:14" s="17" customFormat="1" ht="14.25" hidden="1">
      <c r="A795" s="155" t="s">
        <v>840</v>
      </c>
      <c r="B795" s="154">
        <v>0</v>
      </c>
      <c r="C795" s="154">
        <v>0</v>
      </c>
      <c r="D795" s="150">
        <f t="shared" si="77"/>
        <v>0</v>
      </c>
      <c r="E795" s="151" t="str">
        <f t="shared" si="78"/>
        <v/>
      </c>
      <c r="F795" s="136">
        <f t="shared" si="75"/>
        <v>0</v>
      </c>
      <c r="G795" s="18"/>
      <c r="H795" s="52"/>
      <c r="L795" s="60">
        <f t="shared" si="76"/>
        <v>0</v>
      </c>
      <c r="N795" s="60"/>
    </row>
    <row r="796" spans="1:14" s="17" customFormat="1" ht="14.25" hidden="1">
      <c r="A796" s="155" t="s">
        <v>841</v>
      </c>
      <c r="B796" s="154">
        <v>0</v>
      </c>
      <c r="C796" s="154">
        <v>0</v>
      </c>
      <c r="D796" s="150">
        <f t="shared" si="77"/>
        <v>0</v>
      </c>
      <c r="E796" s="151" t="str">
        <f t="shared" si="78"/>
        <v/>
      </c>
      <c r="F796" s="136">
        <f t="shared" si="75"/>
        <v>0</v>
      </c>
      <c r="G796" s="18"/>
      <c r="H796" s="52"/>
      <c r="L796" s="60">
        <f t="shared" si="76"/>
        <v>0</v>
      </c>
      <c r="N796" s="60"/>
    </row>
    <row r="797" spans="1:14" s="17" customFormat="1" ht="14.25" hidden="1">
      <c r="A797" s="155" t="s">
        <v>842</v>
      </c>
      <c r="B797" s="154">
        <v>0</v>
      </c>
      <c r="C797" s="154">
        <v>0</v>
      </c>
      <c r="D797" s="150">
        <f t="shared" si="77"/>
        <v>0</v>
      </c>
      <c r="E797" s="151" t="str">
        <f t="shared" si="78"/>
        <v/>
      </c>
      <c r="F797" s="136">
        <f t="shared" si="75"/>
        <v>0</v>
      </c>
      <c r="G797" s="18"/>
      <c r="H797" s="52"/>
      <c r="L797" s="60">
        <f t="shared" si="76"/>
        <v>0</v>
      </c>
      <c r="N797" s="60"/>
    </row>
    <row r="798" spans="1:14" s="17" customFormat="1" ht="14.25" hidden="1">
      <c r="A798" s="155" t="s">
        <v>1426</v>
      </c>
      <c r="B798" s="154"/>
      <c r="C798" s="154"/>
      <c r="D798" s="150">
        <f t="shared" si="77"/>
        <v>0</v>
      </c>
      <c r="E798" s="151" t="str">
        <f t="shared" si="78"/>
        <v/>
      </c>
      <c r="F798" s="136">
        <f t="shared" si="75"/>
        <v>0</v>
      </c>
      <c r="G798" s="18"/>
      <c r="H798" s="52"/>
      <c r="L798" s="60"/>
      <c r="N798" s="60"/>
    </row>
    <row r="799" spans="1:14" s="17" customFormat="1" ht="14.25">
      <c r="A799" s="155" t="s">
        <v>843</v>
      </c>
      <c r="B799" s="154">
        <v>237</v>
      </c>
      <c r="C799" s="154">
        <v>227</v>
      </c>
      <c r="D799" s="150">
        <f t="shared" si="77"/>
        <v>-10</v>
      </c>
      <c r="E799" s="151">
        <f t="shared" si="78"/>
        <v>-4.2194092827004219</v>
      </c>
      <c r="F799" s="136">
        <f t="shared" si="75"/>
        <v>464</v>
      </c>
      <c r="G799" s="18"/>
      <c r="H799" s="52"/>
      <c r="L799" s="60">
        <f t="shared" si="76"/>
        <v>464</v>
      </c>
      <c r="N799" s="60"/>
    </row>
    <row r="800" spans="1:14" s="17" customFormat="1" ht="14.25" hidden="1">
      <c r="A800" s="153" t="s">
        <v>844</v>
      </c>
      <c r="B800" s="154">
        <f>SUM(B801:B803)</f>
        <v>0</v>
      </c>
      <c r="C800" s="154">
        <f>SUM(C801:C803)</f>
        <v>0</v>
      </c>
      <c r="D800" s="150">
        <f t="shared" si="77"/>
        <v>0</v>
      </c>
      <c r="E800" s="151" t="str">
        <f t="shared" si="78"/>
        <v/>
      </c>
      <c r="F800" s="136">
        <f t="shared" si="75"/>
        <v>0</v>
      </c>
      <c r="G800" s="18"/>
      <c r="H800" s="52"/>
      <c r="L800" s="60">
        <f t="shared" si="76"/>
        <v>0</v>
      </c>
      <c r="N800" s="60"/>
    </row>
    <row r="801" spans="1:14" s="17" customFormat="1" ht="14.25" hidden="1">
      <c r="A801" s="155" t="s">
        <v>845</v>
      </c>
      <c r="B801" s="154">
        <v>0</v>
      </c>
      <c r="C801" s="154">
        <v>0</v>
      </c>
      <c r="D801" s="150">
        <f t="shared" si="77"/>
        <v>0</v>
      </c>
      <c r="E801" s="151" t="str">
        <f t="shared" si="78"/>
        <v/>
      </c>
      <c r="F801" s="136">
        <f t="shared" si="75"/>
        <v>0</v>
      </c>
      <c r="G801" s="18"/>
      <c r="H801" s="52"/>
      <c r="L801" s="60">
        <f t="shared" si="76"/>
        <v>0</v>
      </c>
      <c r="N801" s="60"/>
    </row>
    <row r="802" spans="1:14" s="17" customFormat="1" ht="14.25" hidden="1">
      <c r="A802" s="155" t="s">
        <v>846</v>
      </c>
      <c r="B802" s="154">
        <v>0</v>
      </c>
      <c r="C802" s="154">
        <v>0</v>
      </c>
      <c r="D802" s="150">
        <f t="shared" si="77"/>
        <v>0</v>
      </c>
      <c r="E802" s="151" t="str">
        <f t="shared" si="78"/>
        <v/>
      </c>
      <c r="F802" s="136">
        <f t="shared" si="75"/>
        <v>0</v>
      </c>
      <c r="G802" s="18"/>
      <c r="H802" s="52"/>
      <c r="L802" s="60">
        <f t="shared" si="76"/>
        <v>0</v>
      </c>
      <c r="M802" s="60">
        <f>C802-B802</f>
        <v>0</v>
      </c>
      <c r="N802" s="136" t="e">
        <f>M802/B802*100</f>
        <v>#DIV/0!</v>
      </c>
    </row>
    <row r="803" spans="1:14" s="17" customFormat="1" ht="14.25" hidden="1">
      <c r="A803" s="155" t="s">
        <v>847</v>
      </c>
      <c r="B803" s="154">
        <v>0</v>
      </c>
      <c r="C803" s="154">
        <v>0</v>
      </c>
      <c r="D803" s="150">
        <f t="shared" si="77"/>
        <v>0</v>
      </c>
      <c r="E803" s="151" t="str">
        <f t="shared" si="78"/>
        <v/>
      </c>
      <c r="F803" s="136">
        <f t="shared" si="75"/>
        <v>0</v>
      </c>
      <c r="G803" s="18"/>
      <c r="H803" s="52"/>
      <c r="L803" s="60">
        <f t="shared" si="76"/>
        <v>0</v>
      </c>
      <c r="N803" s="60"/>
    </row>
    <row r="804" spans="1:14" s="17" customFormat="1" ht="14.25">
      <c r="A804" s="153" t="s">
        <v>848</v>
      </c>
      <c r="B804" s="154">
        <f>SUM(B805:B811)</f>
        <v>2520</v>
      </c>
      <c r="C804" s="154">
        <f>SUM(C805:C811)</f>
        <v>0</v>
      </c>
      <c r="D804" s="150">
        <f t="shared" si="77"/>
        <v>-2520</v>
      </c>
      <c r="E804" s="151">
        <f t="shared" si="78"/>
        <v>-100</v>
      </c>
      <c r="F804" s="136">
        <f t="shared" si="75"/>
        <v>2520</v>
      </c>
      <c r="G804" s="18"/>
      <c r="H804" s="52"/>
      <c r="K804" s="17">
        <v>2</v>
      </c>
      <c r="L804" s="60">
        <f t="shared" si="76"/>
        <v>2520</v>
      </c>
      <c r="N804" s="60"/>
    </row>
    <row r="805" spans="1:14" s="17" customFormat="1" ht="14.25">
      <c r="A805" s="155" t="s">
        <v>849</v>
      </c>
      <c r="B805" s="154">
        <v>200</v>
      </c>
      <c r="C805" s="154"/>
      <c r="D805" s="150">
        <f t="shared" si="77"/>
        <v>-200</v>
      </c>
      <c r="E805" s="151">
        <f t="shared" si="78"/>
        <v>-100</v>
      </c>
      <c r="F805" s="136">
        <f t="shared" si="75"/>
        <v>200</v>
      </c>
      <c r="G805" s="18"/>
      <c r="H805" s="52"/>
      <c r="L805" s="60">
        <f t="shared" si="76"/>
        <v>200</v>
      </c>
      <c r="N805" s="60"/>
    </row>
    <row r="806" spans="1:14" s="17" customFormat="1" ht="14.25">
      <c r="A806" s="155" t="s">
        <v>850</v>
      </c>
      <c r="B806" s="154">
        <v>2320</v>
      </c>
      <c r="C806" s="154">
        <v>0</v>
      </c>
      <c r="D806" s="150">
        <f t="shared" si="77"/>
        <v>-2320</v>
      </c>
      <c r="E806" s="151">
        <f t="shared" si="78"/>
        <v>-100</v>
      </c>
      <c r="F806" s="136">
        <f t="shared" si="75"/>
        <v>2320</v>
      </c>
      <c r="G806" s="18"/>
      <c r="H806" s="52"/>
      <c r="L806" s="60">
        <f t="shared" si="76"/>
        <v>2320</v>
      </c>
      <c r="N806" s="60"/>
    </row>
    <row r="807" spans="1:14" s="17" customFormat="1" ht="14.25" hidden="1">
      <c r="A807" s="155" t="s">
        <v>851</v>
      </c>
      <c r="B807" s="154">
        <v>0</v>
      </c>
      <c r="C807" s="154">
        <v>0</v>
      </c>
      <c r="D807" s="150">
        <f t="shared" si="77"/>
        <v>0</v>
      </c>
      <c r="E807" s="151" t="str">
        <f t="shared" si="78"/>
        <v/>
      </c>
      <c r="F807" s="136">
        <f t="shared" si="75"/>
        <v>0</v>
      </c>
      <c r="G807" s="18"/>
      <c r="H807" s="52"/>
      <c r="L807" s="60">
        <f t="shared" si="76"/>
        <v>0</v>
      </c>
      <c r="N807" s="60"/>
    </row>
    <row r="808" spans="1:14" s="17" customFormat="1" ht="14.25" hidden="1">
      <c r="A808" s="155" t="s">
        <v>852</v>
      </c>
      <c r="B808" s="154"/>
      <c r="C808" s="154"/>
      <c r="D808" s="150">
        <f t="shared" si="77"/>
        <v>0</v>
      </c>
      <c r="E808" s="151" t="str">
        <f t="shared" si="78"/>
        <v/>
      </c>
      <c r="F808" s="136">
        <f t="shared" si="75"/>
        <v>0</v>
      </c>
      <c r="G808" s="18"/>
      <c r="H808" s="52"/>
      <c r="L808" s="60">
        <f t="shared" si="76"/>
        <v>0</v>
      </c>
      <c r="N808" s="60"/>
    </row>
    <row r="809" spans="1:14" s="17" customFormat="1" ht="14.25" hidden="1">
      <c r="A809" s="155" t="s">
        <v>853</v>
      </c>
      <c r="B809" s="154">
        <v>0</v>
      </c>
      <c r="C809" s="154">
        <v>0</v>
      </c>
      <c r="D809" s="150">
        <f t="shared" si="77"/>
        <v>0</v>
      </c>
      <c r="E809" s="151" t="str">
        <f t="shared" si="78"/>
        <v/>
      </c>
      <c r="F809" s="136">
        <f t="shared" si="75"/>
        <v>0</v>
      </c>
      <c r="G809" s="18"/>
      <c r="H809" s="52"/>
      <c r="L809" s="60">
        <f t="shared" si="76"/>
        <v>0</v>
      </c>
      <c r="N809" s="60"/>
    </row>
    <row r="810" spans="1:14" s="17" customFormat="1" ht="14.25" hidden="1">
      <c r="A810" s="155" t="s">
        <v>854</v>
      </c>
      <c r="B810" s="154">
        <v>0</v>
      </c>
      <c r="C810" s="154">
        <v>0</v>
      </c>
      <c r="D810" s="150">
        <f t="shared" si="77"/>
        <v>0</v>
      </c>
      <c r="E810" s="151" t="str">
        <f t="shared" si="78"/>
        <v/>
      </c>
      <c r="F810" s="136">
        <f t="shared" si="75"/>
        <v>0</v>
      </c>
      <c r="G810" s="18"/>
      <c r="H810" s="52"/>
      <c r="K810" s="17">
        <v>2</v>
      </c>
      <c r="L810" s="60">
        <f t="shared" si="76"/>
        <v>0</v>
      </c>
      <c r="N810" s="60"/>
    </row>
    <row r="811" spans="1:14" s="17" customFormat="1" ht="14.25" hidden="1">
      <c r="A811" s="155" t="s">
        <v>855</v>
      </c>
      <c r="B811" s="154">
        <v>0</v>
      </c>
      <c r="C811" s="154">
        <v>0</v>
      </c>
      <c r="D811" s="150">
        <f t="shared" si="77"/>
        <v>0</v>
      </c>
      <c r="E811" s="151" t="str">
        <f t="shared" si="78"/>
        <v/>
      </c>
      <c r="F811" s="136">
        <f t="shared" si="75"/>
        <v>0</v>
      </c>
      <c r="G811" s="18"/>
      <c r="H811" s="52"/>
      <c r="L811" s="60">
        <f t="shared" si="76"/>
        <v>0</v>
      </c>
      <c r="N811" s="60"/>
    </row>
    <row r="812" spans="1:14" s="17" customFormat="1" ht="14.25" hidden="1">
      <c r="A812" s="153" t="s">
        <v>856</v>
      </c>
      <c r="B812" s="154">
        <f>SUM(B813:B817)</f>
        <v>0</v>
      </c>
      <c r="C812" s="154">
        <f>SUM(C813:C817)</f>
        <v>0</v>
      </c>
      <c r="D812" s="150">
        <f t="shared" si="77"/>
        <v>0</v>
      </c>
      <c r="E812" s="151" t="str">
        <f t="shared" si="78"/>
        <v/>
      </c>
      <c r="F812" s="136">
        <f t="shared" si="75"/>
        <v>0</v>
      </c>
      <c r="G812" s="18"/>
      <c r="H812" s="52"/>
      <c r="L812" s="60">
        <f t="shared" si="76"/>
        <v>0</v>
      </c>
      <c r="N812" s="60"/>
    </row>
    <row r="813" spans="1:14" s="17" customFormat="1" ht="14.25" hidden="1">
      <c r="A813" s="155" t="s">
        <v>857</v>
      </c>
      <c r="B813" s="154">
        <v>0</v>
      </c>
      <c r="C813" s="154">
        <v>0</v>
      </c>
      <c r="D813" s="150">
        <f t="shared" si="77"/>
        <v>0</v>
      </c>
      <c r="E813" s="151" t="str">
        <f t="shared" si="78"/>
        <v/>
      </c>
      <c r="F813" s="136">
        <f t="shared" si="75"/>
        <v>0</v>
      </c>
      <c r="G813" s="18"/>
      <c r="H813" s="52"/>
      <c r="L813" s="60">
        <f t="shared" si="76"/>
        <v>0</v>
      </c>
      <c r="N813" s="60"/>
    </row>
    <row r="814" spans="1:14" s="17" customFormat="1" ht="14.25" hidden="1">
      <c r="A814" s="155" t="s">
        <v>858</v>
      </c>
      <c r="B814" s="154">
        <v>0</v>
      </c>
      <c r="C814" s="154">
        <v>0</v>
      </c>
      <c r="D814" s="150">
        <f t="shared" si="77"/>
        <v>0</v>
      </c>
      <c r="E814" s="151" t="str">
        <f t="shared" si="78"/>
        <v/>
      </c>
      <c r="F814" s="136">
        <f t="shared" si="75"/>
        <v>0</v>
      </c>
      <c r="G814" s="18"/>
      <c r="H814" s="52"/>
      <c r="L814" s="60">
        <f t="shared" si="76"/>
        <v>0</v>
      </c>
      <c r="N814" s="60"/>
    </row>
    <row r="815" spans="1:14" s="17" customFormat="1" ht="14.25" hidden="1">
      <c r="A815" s="155" t="s">
        <v>859</v>
      </c>
      <c r="B815" s="154">
        <v>0</v>
      </c>
      <c r="C815" s="154">
        <v>0</v>
      </c>
      <c r="D815" s="150">
        <f t="shared" si="77"/>
        <v>0</v>
      </c>
      <c r="E815" s="151" t="str">
        <f t="shared" si="78"/>
        <v/>
      </c>
      <c r="F815" s="136">
        <f t="shared" si="75"/>
        <v>0</v>
      </c>
      <c r="G815" s="18"/>
      <c r="H815" s="52"/>
      <c r="L815" s="60">
        <f t="shared" si="76"/>
        <v>0</v>
      </c>
      <c r="N815" s="60"/>
    </row>
    <row r="816" spans="1:14" s="17" customFormat="1" ht="14.25" hidden="1">
      <c r="A816" s="155" t="s">
        <v>860</v>
      </c>
      <c r="B816" s="154">
        <v>0</v>
      </c>
      <c r="C816" s="154">
        <v>0</v>
      </c>
      <c r="D816" s="150">
        <f t="shared" si="77"/>
        <v>0</v>
      </c>
      <c r="E816" s="151" t="str">
        <f t="shared" si="78"/>
        <v/>
      </c>
      <c r="F816" s="136">
        <f t="shared" si="75"/>
        <v>0</v>
      </c>
      <c r="G816" s="18"/>
      <c r="H816" s="52"/>
      <c r="K816" s="17">
        <v>2</v>
      </c>
      <c r="L816" s="60">
        <f t="shared" si="76"/>
        <v>0</v>
      </c>
      <c r="N816" s="60"/>
    </row>
    <row r="817" spans="1:14" s="17" customFormat="1" ht="14.25" hidden="1">
      <c r="A817" s="155" t="s">
        <v>861</v>
      </c>
      <c r="B817" s="154">
        <v>0</v>
      </c>
      <c r="C817" s="154">
        <v>0</v>
      </c>
      <c r="D817" s="150">
        <f t="shared" si="77"/>
        <v>0</v>
      </c>
      <c r="E817" s="151" t="str">
        <f t="shared" si="78"/>
        <v/>
      </c>
      <c r="F817" s="136">
        <f t="shared" si="75"/>
        <v>0</v>
      </c>
      <c r="G817" s="18"/>
      <c r="H817" s="52"/>
      <c r="L817" s="60">
        <f t="shared" si="76"/>
        <v>0</v>
      </c>
      <c r="N817" s="60"/>
    </row>
    <row r="818" spans="1:14" s="17" customFormat="1" ht="14.25" hidden="1">
      <c r="A818" s="153" t="s">
        <v>862</v>
      </c>
      <c r="B818" s="154">
        <f>SUM(B819:B824)</f>
        <v>0</v>
      </c>
      <c r="C818" s="154">
        <f>SUM(C819:C824)</f>
        <v>0</v>
      </c>
      <c r="D818" s="150">
        <f t="shared" si="77"/>
        <v>0</v>
      </c>
      <c r="E818" s="151" t="str">
        <f t="shared" si="78"/>
        <v/>
      </c>
      <c r="F818" s="136">
        <f t="shared" si="75"/>
        <v>0</v>
      </c>
      <c r="G818" s="18"/>
      <c r="H818" s="52"/>
      <c r="L818" s="60">
        <f t="shared" si="76"/>
        <v>0</v>
      </c>
      <c r="N818" s="60"/>
    </row>
    <row r="819" spans="1:14" s="17" customFormat="1" ht="14.25" hidden="1">
      <c r="A819" s="155" t="s">
        <v>863</v>
      </c>
      <c r="B819" s="154">
        <v>0</v>
      </c>
      <c r="C819" s="154">
        <v>0</v>
      </c>
      <c r="D819" s="150">
        <f t="shared" si="77"/>
        <v>0</v>
      </c>
      <c r="E819" s="151" t="str">
        <f t="shared" si="78"/>
        <v/>
      </c>
      <c r="F819" s="136">
        <f t="shared" si="75"/>
        <v>0</v>
      </c>
      <c r="G819" s="18"/>
      <c r="H819" s="52"/>
      <c r="L819" s="60">
        <f t="shared" si="76"/>
        <v>0</v>
      </c>
      <c r="N819" s="60"/>
    </row>
    <row r="820" spans="1:14" s="17" customFormat="1" ht="14.25" hidden="1">
      <c r="A820" s="155" t="s">
        <v>864</v>
      </c>
      <c r="B820" s="154">
        <v>0</v>
      </c>
      <c r="C820" s="154">
        <v>0</v>
      </c>
      <c r="D820" s="150">
        <f t="shared" si="77"/>
        <v>0</v>
      </c>
      <c r="E820" s="151" t="str">
        <f t="shared" si="78"/>
        <v/>
      </c>
      <c r="F820" s="136">
        <f t="shared" si="75"/>
        <v>0</v>
      </c>
      <c r="G820" s="18"/>
      <c r="H820" s="52"/>
      <c r="L820" s="60">
        <f t="shared" si="76"/>
        <v>0</v>
      </c>
      <c r="N820" s="60"/>
    </row>
    <row r="821" spans="1:14" s="17" customFormat="1" ht="14.25" hidden="1">
      <c r="A821" s="155" t="s">
        <v>865</v>
      </c>
      <c r="B821" s="154">
        <v>0</v>
      </c>
      <c r="C821" s="154">
        <v>0</v>
      </c>
      <c r="D821" s="150">
        <f t="shared" si="77"/>
        <v>0</v>
      </c>
      <c r="E821" s="151" t="str">
        <f t="shared" si="78"/>
        <v/>
      </c>
      <c r="F821" s="136">
        <f t="shared" si="75"/>
        <v>0</v>
      </c>
      <c r="G821" s="18"/>
      <c r="H821" s="52"/>
      <c r="L821" s="60">
        <f t="shared" si="76"/>
        <v>0</v>
      </c>
      <c r="N821" s="60"/>
    </row>
    <row r="822" spans="1:14" s="17" customFormat="1" ht="14.25" hidden="1">
      <c r="A822" s="155" t="s">
        <v>866</v>
      </c>
      <c r="B822" s="154">
        <v>0</v>
      </c>
      <c r="C822" s="154">
        <v>0</v>
      </c>
      <c r="D822" s="150">
        <f t="shared" si="77"/>
        <v>0</v>
      </c>
      <c r="E822" s="151" t="str">
        <f t="shared" si="78"/>
        <v/>
      </c>
      <c r="F822" s="136">
        <f t="shared" si="75"/>
        <v>0</v>
      </c>
      <c r="G822" s="18"/>
      <c r="H822" s="52"/>
      <c r="K822" s="17">
        <v>2</v>
      </c>
      <c r="L822" s="60">
        <f t="shared" si="76"/>
        <v>0</v>
      </c>
      <c r="N822" s="60"/>
    </row>
    <row r="823" spans="1:14" s="17" customFormat="1" ht="14.25" hidden="1">
      <c r="A823" s="155" t="s">
        <v>867</v>
      </c>
      <c r="B823" s="154">
        <v>0</v>
      </c>
      <c r="C823" s="154">
        <v>0</v>
      </c>
      <c r="D823" s="150">
        <f t="shared" si="77"/>
        <v>0</v>
      </c>
      <c r="E823" s="151" t="str">
        <f t="shared" si="78"/>
        <v/>
      </c>
      <c r="F823" s="136">
        <f t="shared" si="75"/>
        <v>0</v>
      </c>
      <c r="G823" s="18"/>
      <c r="H823" s="52"/>
      <c r="L823" s="60">
        <f t="shared" si="76"/>
        <v>0</v>
      </c>
      <c r="N823" s="60"/>
    </row>
    <row r="824" spans="1:14" s="17" customFormat="1" ht="14.25" hidden="1">
      <c r="A824" s="155" t="s">
        <v>868</v>
      </c>
      <c r="B824" s="154">
        <v>0</v>
      </c>
      <c r="C824" s="154">
        <v>0</v>
      </c>
      <c r="D824" s="150">
        <f t="shared" si="77"/>
        <v>0</v>
      </c>
      <c r="E824" s="151" t="str">
        <f t="shared" si="78"/>
        <v/>
      </c>
      <c r="F824" s="136">
        <f t="shared" si="75"/>
        <v>0</v>
      </c>
      <c r="G824" s="18"/>
      <c r="H824" s="52"/>
      <c r="L824" s="60">
        <f t="shared" si="76"/>
        <v>0</v>
      </c>
      <c r="N824" s="60"/>
    </row>
    <row r="825" spans="1:14" s="17" customFormat="1" ht="14.25" hidden="1">
      <c r="A825" s="153" t="s">
        <v>869</v>
      </c>
      <c r="B825" s="154">
        <f>SUM(B826:B830)</f>
        <v>0</v>
      </c>
      <c r="C825" s="154">
        <f>SUM(C826:C830)</f>
        <v>0</v>
      </c>
      <c r="D825" s="150">
        <f t="shared" si="77"/>
        <v>0</v>
      </c>
      <c r="E825" s="151" t="str">
        <f t="shared" si="78"/>
        <v/>
      </c>
      <c r="F825" s="136">
        <f t="shared" si="75"/>
        <v>0</v>
      </c>
      <c r="G825" s="18"/>
      <c r="H825" s="52"/>
      <c r="K825" s="17">
        <v>2</v>
      </c>
      <c r="L825" s="60">
        <f t="shared" si="76"/>
        <v>0</v>
      </c>
      <c r="N825" s="60"/>
    </row>
    <row r="826" spans="1:14" s="17" customFormat="1" ht="14.25" hidden="1">
      <c r="A826" s="155" t="s">
        <v>870</v>
      </c>
      <c r="B826" s="154">
        <v>0</v>
      </c>
      <c r="C826" s="154">
        <v>0</v>
      </c>
      <c r="D826" s="150">
        <f t="shared" si="77"/>
        <v>0</v>
      </c>
      <c r="E826" s="151" t="str">
        <f t="shared" si="78"/>
        <v/>
      </c>
      <c r="F826" s="136">
        <f t="shared" si="75"/>
        <v>0</v>
      </c>
      <c r="G826" s="18"/>
      <c r="H826" s="52"/>
      <c r="L826" s="60">
        <f t="shared" si="76"/>
        <v>0</v>
      </c>
      <c r="N826" s="60"/>
    </row>
    <row r="827" spans="1:14" s="17" customFormat="1" ht="14.25" hidden="1">
      <c r="A827" s="155" t="s">
        <v>871</v>
      </c>
      <c r="B827" s="154">
        <v>0</v>
      </c>
      <c r="C827" s="154">
        <v>0</v>
      </c>
      <c r="D827" s="150">
        <f t="shared" si="77"/>
        <v>0</v>
      </c>
      <c r="E827" s="151" t="str">
        <f t="shared" si="78"/>
        <v/>
      </c>
      <c r="F827" s="136">
        <f t="shared" si="75"/>
        <v>0</v>
      </c>
      <c r="G827" s="18"/>
      <c r="H827" s="52"/>
      <c r="L827" s="60">
        <f t="shared" si="76"/>
        <v>0</v>
      </c>
      <c r="N827" s="60"/>
    </row>
    <row r="828" spans="1:14" s="17" customFormat="1" ht="14.25" hidden="1">
      <c r="A828" s="155" t="s">
        <v>872</v>
      </c>
      <c r="B828" s="154">
        <v>0</v>
      </c>
      <c r="C828" s="154">
        <v>0</v>
      </c>
      <c r="D828" s="150">
        <f t="shared" si="77"/>
        <v>0</v>
      </c>
      <c r="E828" s="151" t="str">
        <f t="shared" si="78"/>
        <v/>
      </c>
      <c r="F828" s="136">
        <f t="shared" si="75"/>
        <v>0</v>
      </c>
      <c r="G828" s="18"/>
      <c r="H828" s="52"/>
      <c r="K828" s="17">
        <v>2</v>
      </c>
      <c r="L828" s="60">
        <f t="shared" si="76"/>
        <v>0</v>
      </c>
      <c r="N828" s="60"/>
    </row>
    <row r="829" spans="1:14" s="17" customFormat="1" ht="14.25" hidden="1">
      <c r="A829" s="155" t="s">
        <v>873</v>
      </c>
      <c r="B829" s="154">
        <v>0</v>
      </c>
      <c r="C829" s="154">
        <v>0</v>
      </c>
      <c r="D829" s="150">
        <f t="shared" si="77"/>
        <v>0</v>
      </c>
      <c r="E829" s="151" t="str">
        <f t="shared" si="78"/>
        <v/>
      </c>
      <c r="F829" s="136">
        <f t="shared" si="75"/>
        <v>0</v>
      </c>
      <c r="G829" s="18"/>
      <c r="H829" s="52"/>
      <c r="K829" s="17">
        <v>2</v>
      </c>
      <c r="L829" s="60">
        <f t="shared" si="76"/>
        <v>0</v>
      </c>
      <c r="M829" s="60">
        <f>C829-B829</f>
        <v>0</v>
      </c>
      <c r="N829" s="136" t="e">
        <f>M829/B829*100</f>
        <v>#DIV/0!</v>
      </c>
    </row>
    <row r="830" spans="1:14" s="17" customFormat="1" ht="14.25" hidden="1">
      <c r="A830" s="155" t="s">
        <v>874</v>
      </c>
      <c r="B830" s="154"/>
      <c r="C830" s="154">
        <v>0</v>
      </c>
      <c r="D830" s="150">
        <f t="shared" si="77"/>
        <v>0</v>
      </c>
      <c r="E830" s="151" t="str">
        <f t="shared" si="78"/>
        <v/>
      </c>
      <c r="F830" s="136">
        <f t="shared" si="75"/>
        <v>0</v>
      </c>
      <c r="G830" s="18"/>
      <c r="H830" s="52"/>
      <c r="K830" s="17">
        <v>2</v>
      </c>
      <c r="L830" s="60">
        <f t="shared" si="76"/>
        <v>0</v>
      </c>
      <c r="N830" s="60"/>
    </row>
    <row r="831" spans="1:14" s="17" customFormat="1" ht="14.25" hidden="1">
      <c r="A831" s="153" t="s">
        <v>875</v>
      </c>
      <c r="B831" s="154">
        <f>SUM(B832:B833)</f>
        <v>0</v>
      </c>
      <c r="C831" s="154">
        <f>SUM(C832:C833)</f>
        <v>0</v>
      </c>
      <c r="D831" s="150">
        <f t="shared" si="77"/>
        <v>0</v>
      </c>
      <c r="E831" s="151" t="str">
        <f t="shared" si="78"/>
        <v/>
      </c>
      <c r="F831" s="136">
        <f t="shared" si="75"/>
        <v>0</v>
      </c>
      <c r="G831" s="18"/>
      <c r="H831" s="52"/>
      <c r="L831" s="60">
        <f t="shared" si="76"/>
        <v>0</v>
      </c>
      <c r="N831" s="60"/>
    </row>
    <row r="832" spans="1:14" s="17" customFormat="1" ht="14.25" hidden="1">
      <c r="A832" s="155" t="s">
        <v>876</v>
      </c>
      <c r="B832" s="154">
        <v>0</v>
      </c>
      <c r="C832" s="154">
        <v>0</v>
      </c>
      <c r="D832" s="150">
        <f t="shared" si="77"/>
        <v>0</v>
      </c>
      <c r="E832" s="151" t="str">
        <f t="shared" si="78"/>
        <v/>
      </c>
      <c r="F832" s="136">
        <f t="shared" si="75"/>
        <v>0</v>
      </c>
      <c r="G832" s="18"/>
      <c r="H832" s="52"/>
      <c r="L832" s="60">
        <f t="shared" si="76"/>
        <v>0</v>
      </c>
      <c r="N832" s="60"/>
    </row>
    <row r="833" spans="1:14" s="17" customFormat="1" ht="14.25" hidden="1">
      <c r="A833" s="155" t="s">
        <v>877</v>
      </c>
      <c r="B833" s="154">
        <v>0</v>
      </c>
      <c r="C833" s="154">
        <v>0</v>
      </c>
      <c r="D833" s="150">
        <f t="shared" si="77"/>
        <v>0</v>
      </c>
      <c r="E833" s="151" t="str">
        <f t="shared" si="78"/>
        <v/>
      </c>
      <c r="F833" s="136">
        <f t="shared" ref="F833:F896" si="79">B833+C833</f>
        <v>0</v>
      </c>
      <c r="G833" s="18"/>
      <c r="H833" s="52"/>
      <c r="L833" s="60">
        <f t="shared" si="76"/>
        <v>0</v>
      </c>
      <c r="N833" s="60"/>
    </row>
    <row r="834" spans="1:14" s="17" customFormat="1" ht="14.25" hidden="1">
      <c r="A834" s="153" t="s">
        <v>878</v>
      </c>
      <c r="B834" s="154">
        <f>SUM(B835:B836)</f>
        <v>0</v>
      </c>
      <c r="C834" s="154">
        <f>SUM(C835:C836)</f>
        <v>0</v>
      </c>
      <c r="D834" s="150">
        <f t="shared" si="77"/>
        <v>0</v>
      </c>
      <c r="E834" s="151" t="str">
        <f t="shared" si="78"/>
        <v/>
      </c>
      <c r="F834" s="136">
        <f t="shared" si="79"/>
        <v>0</v>
      </c>
      <c r="G834" s="18"/>
      <c r="H834" s="52"/>
      <c r="L834" s="60">
        <f t="shared" si="76"/>
        <v>0</v>
      </c>
      <c r="N834" s="60"/>
    </row>
    <row r="835" spans="1:14" s="17" customFormat="1" ht="14.25" hidden="1">
      <c r="A835" s="155" t="s">
        <v>879</v>
      </c>
      <c r="B835" s="154">
        <v>0</v>
      </c>
      <c r="C835" s="154">
        <v>0</v>
      </c>
      <c r="D835" s="150">
        <f t="shared" si="77"/>
        <v>0</v>
      </c>
      <c r="E835" s="151" t="str">
        <f t="shared" si="78"/>
        <v/>
      </c>
      <c r="F835" s="136">
        <f t="shared" si="79"/>
        <v>0</v>
      </c>
      <c r="G835" s="18"/>
      <c r="H835" s="52"/>
      <c r="L835" s="60">
        <f t="shared" si="76"/>
        <v>0</v>
      </c>
      <c r="N835" s="60"/>
    </row>
    <row r="836" spans="1:14" s="17" customFormat="1" ht="14.25" hidden="1">
      <c r="A836" s="155" t="s">
        <v>880</v>
      </c>
      <c r="B836" s="154">
        <v>0</v>
      </c>
      <c r="C836" s="154">
        <v>0</v>
      </c>
      <c r="D836" s="150">
        <f t="shared" si="77"/>
        <v>0</v>
      </c>
      <c r="E836" s="151" t="str">
        <f t="shared" si="78"/>
        <v/>
      </c>
      <c r="F836" s="136">
        <f t="shared" si="79"/>
        <v>0</v>
      </c>
      <c r="G836" s="18"/>
      <c r="H836" s="52"/>
      <c r="K836" s="17">
        <v>2</v>
      </c>
      <c r="L836" s="60">
        <f t="shared" si="76"/>
        <v>0</v>
      </c>
      <c r="M836" s="60">
        <f>C836-B836</f>
        <v>0</v>
      </c>
      <c r="N836" s="136" t="e">
        <f>M836/B836*100</f>
        <v>#DIV/0!</v>
      </c>
    </row>
    <row r="837" spans="1:14" s="17" customFormat="1" ht="14.25" hidden="1">
      <c r="A837" s="153" t="s">
        <v>881</v>
      </c>
      <c r="B837" s="154">
        <f>B838</f>
        <v>0</v>
      </c>
      <c r="C837" s="154">
        <f>C838</f>
        <v>0</v>
      </c>
      <c r="D837" s="150">
        <f t="shared" si="77"/>
        <v>0</v>
      </c>
      <c r="E837" s="151" t="str">
        <f t="shared" si="78"/>
        <v/>
      </c>
      <c r="F837" s="136">
        <f t="shared" si="79"/>
        <v>0</v>
      </c>
      <c r="G837" s="18"/>
      <c r="H837" s="52"/>
      <c r="K837" s="17">
        <v>2</v>
      </c>
      <c r="L837" s="60">
        <f t="shared" si="76"/>
        <v>0</v>
      </c>
      <c r="N837" s="60"/>
    </row>
    <row r="838" spans="1:14" s="17" customFormat="1" ht="14.25" hidden="1">
      <c r="A838" s="155" t="s">
        <v>882</v>
      </c>
      <c r="B838" s="154">
        <v>0</v>
      </c>
      <c r="C838" s="154">
        <v>0</v>
      </c>
      <c r="D838" s="150">
        <f t="shared" si="77"/>
        <v>0</v>
      </c>
      <c r="E838" s="151" t="str">
        <f t="shared" si="78"/>
        <v/>
      </c>
      <c r="F838" s="136">
        <f t="shared" si="79"/>
        <v>0</v>
      </c>
      <c r="G838" s="18"/>
      <c r="H838" s="52"/>
      <c r="K838" s="17">
        <v>2</v>
      </c>
      <c r="L838" s="60">
        <f t="shared" si="76"/>
        <v>0</v>
      </c>
      <c r="N838" s="60"/>
    </row>
    <row r="839" spans="1:14" s="17" customFormat="1" ht="14.25">
      <c r="A839" s="153" t="s">
        <v>883</v>
      </c>
      <c r="B839" s="154">
        <f>B840</f>
        <v>84</v>
      </c>
      <c r="C839" s="154">
        <f>C840</f>
        <v>0</v>
      </c>
      <c r="D839" s="150">
        <f t="shared" si="77"/>
        <v>-84</v>
      </c>
      <c r="E839" s="151">
        <f t="shared" si="78"/>
        <v>-100</v>
      </c>
      <c r="F839" s="136">
        <f t="shared" si="79"/>
        <v>84</v>
      </c>
      <c r="G839" s="18"/>
      <c r="H839" s="52"/>
      <c r="L839" s="60">
        <f t="shared" si="76"/>
        <v>84</v>
      </c>
      <c r="N839" s="60"/>
    </row>
    <row r="840" spans="1:14" s="17" customFormat="1" ht="14.25">
      <c r="A840" s="155" t="s">
        <v>884</v>
      </c>
      <c r="B840" s="154">
        <v>84</v>
      </c>
      <c r="C840" s="154">
        <v>0</v>
      </c>
      <c r="D840" s="150">
        <f t="shared" si="77"/>
        <v>-84</v>
      </c>
      <c r="E840" s="151">
        <f t="shared" si="78"/>
        <v>-100</v>
      </c>
      <c r="F840" s="136">
        <f t="shared" si="79"/>
        <v>84</v>
      </c>
      <c r="G840" s="18"/>
      <c r="H840" s="52"/>
      <c r="L840" s="60">
        <f t="shared" si="76"/>
        <v>84</v>
      </c>
      <c r="N840" s="60"/>
    </row>
    <row r="841" spans="1:14" s="17" customFormat="1" ht="14.25" hidden="1">
      <c r="A841" s="153" t="s">
        <v>885</v>
      </c>
      <c r="B841" s="154">
        <f>SUM(B842:B846)</f>
        <v>0</v>
      </c>
      <c r="C841" s="154">
        <f>SUM(C842:C846)</f>
        <v>0</v>
      </c>
      <c r="D841" s="150">
        <f t="shared" si="77"/>
        <v>0</v>
      </c>
      <c r="E841" s="151" t="str">
        <f t="shared" si="78"/>
        <v/>
      </c>
      <c r="F841" s="136">
        <f t="shared" si="79"/>
        <v>0</v>
      </c>
      <c r="G841" s="18"/>
      <c r="H841" s="52"/>
      <c r="L841" s="60">
        <f t="shared" si="76"/>
        <v>0</v>
      </c>
      <c r="N841" s="60"/>
    </row>
    <row r="842" spans="1:14" s="17" customFormat="1" ht="14.25" hidden="1">
      <c r="A842" s="155" t="s">
        <v>886</v>
      </c>
      <c r="B842" s="154">
        <v>0</v>
      </c>
      <c r="C842" s="154">
        <v>0</v>
      </c>
      <c r="D842" s="150">
        <f t="shared" si="77"/>
        <v>0</v>
      </c>
      <c r="E842" s="151" t="str">
        <f t="shared" si="78"/>
        <v/>
      </c>
      <c r="F842" s="136">
        <f t="shared" si="79"/>
        <v>0</v>
      </c>
      <c r="G842" s="18"/>
      <c r="H842" s="52"/>
      <c r="L842" s="60">
        <f t="shared" si="76"/>
        <v>0</v>
      </c>
      <c r="N842" s="60"/>
    </row>
    <row r="843" spans="1:14" s="17" customFormat="1" ht="14.25" hidden="1">
      <c r="A843" s="155" t="s">
        <v>887</v>
      </c>
      <c r="B843" s="154">
        <v>0</v>
      </c>
      <c r="C843" s="154">
        <v>0</v>
      </c>
      <c r="D843" s="150">
        <f t="shared" si="77"/>
        <v>0</v>
      </c>
      <c r="E843" s="151" t="str">
        <f t="shared" si="78"/>
        <v/>
      </c>
      <c r="F843" s="136">
        <f t="shared" si="79"/>
        <v>0</v>
      </c>
      <c r="G843" s="18"/>
      <c r="H843" s="52"/>
      <c r="L843" s="60">
        <f t="shared" si="76"/>
        <v>0</v>
      </c>
      <c r="N843" s="60"/>
    </row>
    <row r="844" spans="1:14" s="17" customFormat="1" ht="14.25" hidden="1">
      <c r="A844" s="155" t="s">
        <v>888</v>
      </c>
      <c r="B844" s="154">
        <v>0</v>
      </c>
      <c r="C844" s="154">
        <v>0</v>
      </c>
      <c r="D844" s="150">
        <f t="shared" si="77"/>
        <v>0</v>
      </c>
      <c r="E844" s="151" t="str">
        <f t="shared" si="78"/>
        <v/>
      </c>
      <c r="F844" s="136">
        <f t="shared" si="79"/>
        <v>0</v>
      </c>
      <c r="G844" s="18"/>
      <c r="H844" s="52"/>
      <c r="L844" s="60">
        <f t="shared" ref="L844:L914" si="80">SUM(B844,C844)</f>
        <v>0</v>
      </c>
      <c r="N844" s="60"/>
    </row>
    <row r="845" spans="1:14" s="17" customFormat="1" ht="14.25" hidden="1">
      <c r="A845" s="155" t="s">
        <v>889</v>
      </c>
      <c r="B845" s="154">
        <v>0</v>
      </c>
      <c r="C845" s="154">
        <v>0</v>
      </c>
      <c r="D845" s="150">
        <f t="shared" si="77"/>
        <v>0</v>
      </c>
      <c r="E845" s="151" t="str">
        <f t="shared" si="78"/>
        <v/>
      </c>
      <c r="F845" s="136">
        <f t="shared" si="79"/>
        <v>0</v>
      </c>
      <c r="G845" s="18"/>
      <c r="H845" s="52"/>
      <c r="L845" s="60">
        <f t="shared" si="80"/>
        <v>0</v>
      </c>
      <c r="N845" s="60"/>
    </row>
    <row r="846" spans="1:14" s="17" customFormat="1" ht="14.25" hidden="1">
      <c r="A846" s="155" t="s">
        <v>890</v>
      </c>
      <c r="B846" s="154">
        <v>0</v>
      </c>
      <c r="C846" s="154">
        <v>0</v>
      </c>
      <c r="D846" s="150">
        <f t="shared" si="77"/>
        <v>0</v>
      </c>
      <c r="E846" s="151" t="str">
        <f t="shared" si="78"/>
        <v/>
      </c>
      <c r="F846" s="136">
        <f t="shared" si="79"/>
        <v>0</v>
      </c>
      <c r="G846" s="18"/>
      <c r="H846" s="52"/>
      <c r="L846" s="60">
        <f t="shared" si="80"/>
        <v>0</v>
      </c>
      <c r="N846" s="60"/>
    </row>
    <row r="847" spans="1:14" s="17" customFormat="1" ht="14.25" hidden="1">
      <c r="A847" s="153" t="s">
        <v>891</v>
      </c>
      <c r="B847" s="154">
        <f>B848</f>
        <v>0</v>
      </c>
      <c r="C847" s="154">
        <f>C848</f>
        <v>0</v>
      </c>
      <c r="D847" s="150">
        <f t="shared" ref="D847:D910" si="81">C847-B847</f>
        <v>0</v>
      </c>
      <c r="E847" s="151" t="str">
        <f t="shared" ref="E847:E910" si="82">IF(B847=0,"",D847/B847*100)</f>
        <v/>
      </c>
      <c r="F847" s="136">
        <f t="shared" si="79"/>
        <v>0</v>
      </c>
      <c r="G847" s="18"/>
      <c r="H847" s="52"/>
      <c r="L847" s="60">
        <f t="shared" si="80"/>
        <v>0</v>
      </c>
      <c r="N847" s="60"/>
    </row>
    <row r="848" spans="1:14" s="17" customFormat="1" ht="14.25" hidden="1">
      <c r="A848" s="155" t="s">
        <v>892</v>
      </c>
      <c r="B848" s="154">
        <v>0</v>
      </c>
      <c r="C848" s="154">
        <v>0</v>
      </c>
      <c r="D848" s="150">
        <f t="shared" si="81"/>
        <v>0</v>
      </c>
      <c r="E848" s="151" t="str">
        <f t="shared" si="82"/>
        <v/>
      </c>
      <c r="F848" s="136">
        <f t="shared" si="79"/>
        <v>0</v>
      </c>
      <c r="G848" s="18"/>
      <c r="H848" s="52"/>
      <c r="L848" s="60">
        <f t="shared" si="80"/>
        <v>0</v>
      </c>
      <c r="N848" s="60"/>
    </row>
    <row r="849" spans="1:14" s="17" customFormat="1" ht="14.25" hidden="1">
      <c r="A849" s="153" t="s">
        <v>893</v>
      </c>
      <c r="B849" s="154">
        <f>B850</f>
        <v>0</v>
      </c>
      <c r="C849" s="154">
        <f>C850</f>
        <v>0</v>
      </c>
      <c r="D849" s="150">
        <f t="shared" si="81"/>
        <v>0</v>
      </c>
      <c r="E849" s="151" t="str">
        <f t="shared" si="82"/>
        <v/>
      </c>
      <c r="F849" s="136">
        <f t="shared" si="79"/>
        <v>0</v>
      </c>
      <c r="G849" s="18"/>
      <c r="H849" s="52"/>
      <c r="L849" s="60">
        <f t="shared" si="80"/>
        <v>0</v>
      </c>
      <c r="N849" s="60"/>
    </row>
    <row r="850" spans="1:14" s="17" customFormat="1" ht="14.25" hidden="1">
      <c r="A850" s="155" t="s">
        <v>894</v>
      </c>
      <c r="B850" s="154">
        <v>0</v>
      </c>
      <c r="C850" s="154">
        <v>0</v>
      </c>
      <c r="D850" s="150">
        <f t="shared" si="81"/>
        <v>0</v>
      </c>
      <c r="E850" s="151" t="str">
        <f t="shared" si="82"/>
        <v/>
      </c>
      <c r="F850" s="136">
        <f t="shared" si="79"/>
        <v>0</v>
      </c>
      <c r="G850" s="18"/>
      <c r="H850" s="52"/>
      <c r="L850" s="60">
        <f t="shared" si="80"/>
        <v>0</v>
      </c>
      <c r="N850" s="60"/>
    </row>
    <row r="851" spans="1:14" s="17" customFormat="1" ht="14.25" hidden="1">
      <c r="A851" s="153" t="s">
        <v>895</v>
      </c>
      <c r="B851" s="154">
        <f>SUM(B852:B865)</f>
        <v>0</v>
      </c>
      <c r="C851" s="154">
        <f>SUM(C852:C865)</f>
        <v>0</v>
      </c>
      <c r="D851" s="150">
        <f t="shared" si="81"/>
        <v>0</v>
      </c>
      <c r="E851" s="151" t="str">
        <f t="shared" si="82"/>
        <v/>
      </c>
      <c r="F851" s="136">
        <f t="shared" si="79"/>
        <v>0</v>
      </c>
      <c r="G851" s="18"/>
      <c r="H851" s="52"/>
      <c r="L851" s="60">
        <f t="shared" si="80"/>
        <v>0</v>
      </c>
      <c r="N851" s="60"/>
    </row>
    <row r="852" spans="1:14" s="17" customFormat="1" ht="14.25" hidden="1">
      <c r="A852" s="155" t="s">
        <v>271</v>
      </c>
      <c r="B852" s="154">
        <v>0</v>
      </c>
      <c r="C852" s="154">
        <v>0</v>
      </c>
      <c r="D852" s="150">
        <f t="shared" si="81"/>
        <v>0</v>
      </c>
      <c r="E852" s="151" t="str">
        <f t="shared" si="82"/>
        <v/>
      </c>
      <c r="F852" s="136">
        <f t="shared" si="79"/>
        <v>0</v>
      </c>
      <c r="G852" s="18"/>
      <c r="H852" s="52"/>
      <c r="L852" s="60">
        <f t="shared" si="80"/>
        <v>0</v>
      </c>
      <c r="N852" s="60"/>
    </row>
    <row r="853" spans="1:14" s="17" customFormat="1" ht="14.25" hidden="1">
      <c r="A853" s="155" t="s">
        <v>272</v>
      </c>
      <c r="B853" s="154">
        <v>0</v>
      </c>
      <c r="C853" s="154">
        <v>0</v>
      </c>
      <c r="D853" s="150">
        <f t="shared" si="81"/>
        <v>0</v>
      </c>
      <c r="E853" s="151" t="str">
        <f t="shared" si="82"/>
        <v/>
      </c>
      <c r="F853" s="136">
        <f t="shared" si="79"/>
        <v>0</v>
      </c>
      <c r="G853" s="18"/>
      <c r="H853" s="52"/>
      <c r="K853" s="17">
        <v>2</v>
      </c>
      <c r="L853" s="60">
        <f t="shared" si="80"/>
        <v>0</v>
      </c>
      <c r="M853" s="60">
        <f>C853-B853</f>
        <v>0</v>
      </c>
      <c r="N853" s="136" t="e">
        <f>M853/B853*100</f>
        <v>#DIV/0!</v>
      </c>
    </row>
    <row r="854" spans="1:14" s="17" customFormat="1" ht="14.25" hidden="1">
      <c r="A854" s="155" t="s">
        <v>273</v>
      </c>
      <c r="B854" s="154">
        <v>0</v>
      </c>
      <c r="C854" s="154">
        <v>0</v>
      </c>
      <c r="D854" s="150">
        <f t="shared" si="81"/>
        <v>0</v>
      </c>
      <c r="E854" s="151" t="str">
        <f t="shared" si="82"/>
        <v/>
      </c>
      <c r="F854" s="136">
        <f t="shared" si="79"/>
        <v>0</v>
      </c>
      <c r="G854" s="18"/>
      <c r="H854" s="52"/>
      <c r="K854" s="17">
        <v>1</v>
      </c>
      <c r="L854" s="60">
        <f t="shared" si="80"/>
        <v>0</v>
      </c>
      <c r="M854" s="60">
        <f>C854-B854</f>
        <v>0</v>
      </c>
      <c r="N854" s="136" t="e">
        <f>M854/B854*100</f>
        <v>#DIV/0!</v>
      </c>
    </row>
    <row r="855" spans="1:14" s="17" customFormat="1" ht="14.25" hidden="1">
      <c r="A855" s="155" t="s">
        <v>896</v>
      </c>
      <c r="B855" s="154">
        <v>0</v>
      </c>
      <c r="C855" s="154">
        <v>0</v>
      </c>
      <c r="D855" s="150">
        <f t="shared" si="81"/>
        <v>0</v>
      </c>
      <c r="E855" s="151" t="str">
        <f t="shared" si="82"/>
        <v/>
      </c>
      <c r="F855" s="136">
        <f t="shared" si="79"/>
        <v>0</v>
      </c>
      <c r="G855" s="18"/>
      <c r="H855" s="52"/>
      <c r="K855" s="17">
        <v>2</v>
      </c>
      <c r="L855" s="60">
        <f t="shared" si="80"/>
        <v>0</v>
      </c>
      <c r="M855" s="60">
        <f>C855-B855</f>
        <v>0</v>
      </c>
      <c r="N855" s="136" t="e">
        <f>M855/B855*100</f>
        <v>#DIV/0!</v>
      </c>
    </row>
    <row r="856" spans="1:14" s="17" customFormat="1" ht="14.25" hidden="1">
      <c r="A856" s="155" t="s">
        <v>897</v>
      </c>
      <c r="B856" s="154">
        <v>0</v>
      </c>
      <c r="C856" s="154">
        <v>0</v>
      </c>
      <c r="D856" s="150">
        <f t="shared" si="81"/>
        <v>0</v>
      </c>
      <c r="E856" s="151" t="str">
        <f t="shared" si="82"/>
        <v/>
      </c>
      <c r="F856" s="136">
        <f t="shared" si="79"/>
        <v>0</v>
      </c>
      <c r="G856" s="18"/>
      <c r="H856" s="52"/>
      <c r="L856" s="60">
        <f t="shared" si="80"/>
        <v>0</v>
      </c>
      <c r="M856" s="60">
        <f>C856-B856</f>
        <v>0</v>
      </c>
      <c r="N856" s="136" t="e">
        <f>M856/B856*100</f>
        <v>#DIV/0!</v>
      </c>
    </row>
    <row r="857" spans="1:14" s="17" customFormat="1" ht="14.25" hidden="1">
      <c r="A857" s="155" t="s">
        <v>898</v>
      </c>
      <c r="B857" s="154">
        <v>0</v>
      </c>
      <c r="C857" s="154">
        <v>0</v>
      </c>
      <c r="D857" s="150">
        <f t="shared" si="81"/>
        <v>0</v>
      </c>
      <c r="E857" s="151" t="str">
        <f t="shared" si="82"/>
        <v/>
      </c>
      <c r="F857" s="136">
        <f t="shared" si="79"/>
        <v>0</v>
      </c>
      <c r="G857" s="18"/>
      <c r="H857" s="52"/>
      <c r="L857" s="60">
        <f t="shared" si="80"/>
        <v>0</v>
      </c>
      <c r="M857" s="60">
        <f>C857-B857</f>
        <v>0</v>
      </c>
      <c r="N857" s="136" t="e">
        <f>M857/B857*100</f>
        <v>#DIV/0!</v>
      </c>
    </row>
    <row r="858" spans="1:14" s="17" customFormat="1" ht="14.25" hidden="1">
      <c r="A858" s="155" t="s">
        <v>899</v>
      </c>
      <c r="B858" s="154">
        <v>0</v>
      </c>
      <c r="C858" s="154">
        <v>0</v>
      </c>
      <c r="D858" s="150">
        <f t="shared" si="81"/>
        <v>0</v>
      </c>
      <c r="E858" s="151" t="str">
        <f t="shared" si="82"/>
        <v/>
      </c>
      <c r="F858" s="136">
        <f t="shared" si="79"/>
        <v>0</v>
      </c>
      <c r="G858" s="18"/>
      <c r="H858" s="52"/>
      <c r="L858" s="60">
        <f t="shared" si="80"/>
        <v>0</v>
      </c>
      <c r="N858" s="60"/>
    </row>
    <row r="859" spans="1:14" s="17" customFormat="1" ht="14.25" hidden="1">
      <c r="A859" s="155" t="s">
        <v>900</v>
      </c>
      <c r="B859" s="154">
        <v>0</v>
      </c>
      <c r="C859" s="154">
        <v>0</v>
      </c>
      <c r="D859" s="150">
        <f t="shared" si="81"/>
        <v>0</v>
      </c>
      <c r="E859" s="151" t="str">
        <f t="shared" si="82"/>
        <v/>
      </c>
      <c r="F859" s="136">
        <f t="shared" si="79"/>
        <v>0</v>
      </c>
      <c r="G859" s="18"/>
      <c r="H859" s="52"/>
      <c r="L859" s="60">
        <f t="shared" si="80"/>
        <v>0</v>
      </c>
      <c r="M859" s="60">
        <f>C859-B859</f>
        <v>0</v>
      </c>
      <c r="N859" s="136" t="e">
        <f>M859/B859*100</f>
        <v>#DIV/0!</v>
      </c>
    </row>
    <row r="860" spans="1:14" s="17" customFormat="1" ht="14.25" hidden="1">
      <c r="A860" s="155" t="s">
        <v>901</v>
      </c>
      <c r="B860" s="154">
        <v>0</v>
      </c>
      <c r="C860" s="154">
        <v>0</v>
      </c>
      <c r="D860" s="150">
        <f t="shared" si="81"/>
        <v>0</v>
      </c>
      <c r="E860" s="151" t="str">
        <f t="shared" si="82"/>
        <v/>
      </c>
      <c r="F860" s="136">
        <f t="shared" si="79"/>
        <v>0</v>
      </c>
      <c r="G860" s="18"/>
      <c r="H860" s="52"/>
      <c r="L860" s="60">
        <f t="shared" si="80"/>
        <v>0</v>
      </c>
      <c r="N860" s="60"/>
    </row>
    <row r="861" spans="1:14" s="17" customFormat="1" ht="14.25" hidden="1">
      <c r="A861" s="155" t="s">
        <v>902</v>
      </c>
      <c r="B861" s="154">
        <v>0</v>
      </c>
      <c r="C861" s="154">
        <v>0</v>
      </c>
      <c r="D861" s="150">
        <f t="shared" si="81"/>
        <v>0</v>
      </c>
      <c r="E861" s="151" t="str">
        <f t="shared" si="82"/>
        <v/>
      </c>
      <c r="F861" s="136">
        <f t="shared" si="79"/>
        <v>0</v>
      </c>
      <c r="G861" s="18"/>
      <c r="H861" s="52"/>
      <c r="L861" s="60">
        <f t="shared" si="80"/>
        <v>0</v>
      </c>
      <c r="N861" s="60"/>
    </row>
    <row r="862" spans="1:14" s="17" customFormat="1" ht="14.25" hidden="1">
      <c r="A862" s="155" t="s">
        <v>311</v>
      </c>
      <c r="B862" s="154">
        <v>0</v>
      </c>
      <c r="C862" s="154">
        <v>0</v>
      </c>
      <c r="D862" s="150">
        <f t="shared" si="81"/>
        <v>0</v>
      </c>
      <c r="E862" s="151" t="str">
        <f t="shared" si="82"/>
        <v/>
      </c>
      <c r="F862" s="136">
        <f t="shared" si="79"/>
        <v>0</v>
      </c>
      <c r="G862" s="18"/>
      <c r="H862" s="52"/>
      <c r="L862" s="60">
        <f t="shared" si="80"/>
        <v>0</v>
      </c>
      <c r="N862" s="60"/>
    </row>
    <row r="863" spans="1:14" s="17" customFormat="1" ht="14.25" hidden="1">
      <c r="A863" s="155" t="s">
        <v>903</v>
      </c>
      <c r="B863" s="154">
        <v>0</v>
      </c>
      <c r="C863" s="154">
        <v>0</v>
      </c>
      <c r="D863" s="150">
        <f t="shared" si="81"/>
        <v>0</v>
      </c>
      <c r="E863" s="151" t="str">
        <f t="shared" si="82"/>
        <v/>
      </c>
      <c r="F863" s="136">
        <f t="shared" si="79"/>
        <v>0</v>
      </c>
      <c r="G863" s="18"/>
      <c r="H863" s="52"/>
      <c r="L863" s="60">
        <f t="shared" si="80"/>
        <v>0</v>
      </c>
      <c r="N863" s="60"/>
    </row>
    <row r="864" spans="1:14" s="17" customFormat="1" ht="14.25" hidden="1">
      <c r="A864" s="155" t="s">
        <v>280</v>
      </c>
      <c r="B864" s="154">
        <v>0</v>
      </c>
      <c r="C864" s="154">
        <v>0</v>
      </c>
      <c r="D864" s="150">
        <f t="shared" si="81"/>
        <v>0</v>
      </c>
      <c r="E864" s="151" t="str">
        <f t="shared" si="82"/>
        <v/>
      </c>
      <c r="F864" s="136">
        <f t="shared" si="79"/>
        <v>0</v>
      </c>
      <c r="G864" s="18"/>
      <c r="H864" s="52"/>
      <c r="L864" s="60">
        <f t="shared" si="80"/>
        <v>0</v>
      </c>
      <c r="N864" s="60"/>
    </row>
    <row r="865" spans="1:14" s="17" customFormat="1" ht="14.25" hidden="1">
      <c r="A865" s="155" t="s">
        <v>904</v>
      </c>
      <c r="B865" s="154">
        <v>0</v>
      </c>
      <c r="C865" s="154">
        <v>0</v>
      </c>
      <c r="D865" s="150">
        <f t="shared" si="81"/>
        <v>0</v>
      </c>
      <c r="E865" s="151" t="str">
        <f t="shared" si="82"/>
        <v/>
      </c>
      <c r="F865" s="136">
        <f t="shared" si="79"/>
        <v>0</v>
      </c>
      <c r="G865" s="18"/>
      <c r="H865" s="52"/>
      <c r="L865" s="60">
        <f t="shared" si="80"/>
        <v>0</v>
      </c>
      <c r="N865" s="60"/>
    </row>
    <row r="866" spans="1:14" s="17" customFormat="1" ht="14.25">
      <c r="A866" s="153" t="s">
        <v>905</v>
      </c>
      <c r="B866" s="154">
        <f>B867</f>
        <v>154</v>
      </c>
      <c r="C866" s="154">
        <f>C867</f>
        <v>0</v>
      </c>
      <c r="D866" s="150">
        <f t="shared" si="81"/>
        <v>-154</v>
      </c>
      <c r="E866" s="151">
        <f t="shared" si="82"/>
        <v>-100</v>
      </c>
      <c r="F866" s="136">
        <f t="shared" si="79"/>
        <v>154</v>
      </c>
      <c r="G866" s="18"/>
      <c r="H866" s="52"/>
      <c r="L866" s="60">
        <f>SUM(B866,C866)</f>
        <v>154</v>
      </c>
      <c r="M866" s="60">
        <f>C866-B866</f>
        <v>-154</v>
      </c>
      <c r="N866" s="136">
        <f>M866/B866*100</f>
        <v>-100</v>
      </c>
    </row>
    <row r="867" spans="1:14" s="17" customFormat="1" ht="14.25">
      <c r="A867" s="155" t="s">
        <v>906</v>
      </c>
      <c r="B867" s="154">
        <v>154</v>
      </c>
      <c r="C867" s="154">
        <v>0</v>
      </c>
      <c r="D867" s="150">
        <f t="shared" si="81"/>
        <v>-154</v>
      </c>
      <c r="E867" s="151">
        <f t="shared" si="82"/>
        <v>-100</v>
      </c>
      <c r="F867" s="136">
        <f t="shared" si="79"/>
        <v>154</v>
      </c>
      <c r="G867" s="18"/>
      <c r="H867" s="52"/>
      <c r="K867" s="17">
        <v>2</v>
      </c>
      <c r="L867" s="60">
        <f t="shared" si="80"/>
        <v>154</v>
      </c>
      <c r="N867" s="60"/>
    </row>
    <row r="868" spans="1:14" s="17" customFormat="1" ht="14.25">
      <c r="A868" s="153" t="s">
        <v>907</v>
      </c>
      <c r="B868" s="154">
        <f>B869+B881+B883+B886+B888+B890</f>
        <v>4038</v>
      </c>
      <c r="C868" s="154">
        <f>C869+C881+C883+C886+C888+C890</f>
        <v>2484</v>
      </c>
      <c r="D868" s="150">
        <f t="shared" si="81"/>
        <v>-1554</v>
      </c>
      <c r="E868" s="151">
        <f t="shared" si="82"/>
        <v>-38.484398216939084</v>
      </c>
      <c r="F868" s="136">
        <f t="shared" si="79"/>
        <v>6522</v>
      </c>
      <c r="G868" s="18"/>
      <c r="H868" s="52"/>
      <c r="K868" s="17">
        <v>2</v>
      </c>
      <c r="L868" s="60">
        <f t="shared" si="80"/>
        <v>6522</v>
      </c>
      <c r="N868" s="60"/>
    </row>
    <row r="869" spans="1:14" s="17" customFormat="1" ht="14.25">
      <c r="A869" s="153" t="s">
        <v>908</v>
      </c>
      <c r="B869" s="154">
        <f>SUM(B870:B880)</f>
        <v>1995</v>
      </c>
      <c r="C869" s="154">
        <f>SUM(C870:C880)</f>
        <v>1502</v>
      </c>
      <c r="D869" s="150">
        <f t="shared" si="81"/>
        <v>-493</v>
      </c>
      <c r="E869" s="151">
        <f t="shared" si="82"/>
        <v>-24.711779448621556</v>
      </c>
      <c r="F869" s="136">
        <f t="shared" si="79"/>
        <v>3497</v>
      </c>
      <c r="G869" s="18"/>
      <c r="H869" s="52"/>
      <c r="L869" s="60">
        <f t="shared" si="80"/>
        <v>3497</v>
      </c>
      <c r="N869" s="60"/>
    </row>
    <row r="870" spans="1:14" s="17" customFormat="1" ht="14.25">
      <c r="A870" s="155" t="s">
        <v>271</v>
      </c>
      <c r="B870" s="154">
        <v>94</v>
      </c>
      <c r="C870" s="154">
        <v>98</v>
      </c>
      <c r="D870" s="150">
        <f t="shared" si="81"/>
        <v>4</v>
      </c>
      <c r="E870" s="151">
        <f t="shared" si="82"/>
        <v>4.2553191489361701</v>
      </c>
      <c r="F870" s="136">
        <f t="shared" si="79"/>
        <v>192</v>
      </c>
      <c r="G870" s="18"/>
      <c r="H870" s="52"/>
      <c r="L870" s="60">
        <f t="shared" si="80"/>
        <v>192</v>
      </c>
      <c r="N870" s="60"/>
    </row>
    <row r="871" spans="1:14" s="17" customFormat="1" ht="14.25">
      <c r="A871" s="155" t="s">
        <v>272</v>
      </c>
      <c r="B871" s="154">
        <v>65</v>
      </c>
      <c r="C871" s="154">
        <v>7</v>
      </c>
      <c r="D871" s="150">
        <f t="shared" si="81"/>
        <v>-58</v>
      </c>
      <c r="E871" s="151">
        <f t="shared" si="82"/>
        <v>-89.230769230769241</v>
      </c>
      <c r="F871" s="136">
        <f t="shared" si="79"/>
        <v>72</v>
      </c>
      <c r="G871" s="18"/>
      <c r="H871" s="52"/>
      <c r="K871" s="17">
        <v>2</v>
      </c>
      <c r="L871" s="60">
        <f t="shared" si="80"/>
        <v>72</v>
      </c>
      <c r="N871" s="60"/>
    </row>
    <row r="872" spans="1:14" s="17" customFormat="1" ht="14.25" hidden="1">
      <c r="A872" s="155" t="s">
        <v>273</v>
      </c>
      <c r="B872" s="154"/>
      <c r="C872" s="154"/>
      <c r="D872" s="150">
        <f t="shared" si="81"/>
        <v>0</v>
      </c>
      <c r="E872" s="151" t="str">
        <f t="shared" si="82"/>
        <v/>
      </c>
      <c r="F872" s="136">
        <f t="shared" si="79"/>
        <v>0</v>
      </c>
      <c r="G872" s="18"/>
      <c r="H872" s="52"/>
      <c r="K872" s="17">
        <v>2</v>
      </c>
      <c r="L872" s="60">
        <f t="shared" si="80"/>
        <v>0</v>
      </c>
      <c r="N872" s="60"/>
    </row>
    <row r="873" spans="1:14" s="17" customFormat="1" ht="14.25" hidden="1">
      <c r="A873" s="155" t="s">
        <v>909</v>
      </c>
      <c r="B873" s="154"/>
      <c r="C873" s="154"/>
      <c r="D873" s="150">
        <f t="shared" si="81"/>
        <v>0</v>
      </c>
      <c r="E873" s="151" t="str">
        <f t="shared" si="82"/>
        <v/>
      </c>
      <c r="F873" s="136">
        <f t="shared" si="79"/>
        <v>0</v>
      </c>
      <c r="G873" s="18"/>
      <c r="H873" s="52"/>
      <c r="K873" s="17">
        <v>2</v>
      </c>
      <c r="L873" s="60">
        <f t="shared" si="80"/>
        <v>0</v>
      </c>
      <c r="M873" s="60">
        <f>C873-B873</f>
        <v>0</v>
      </c>
      <c r="N873" s="136" t="e">
        <f>M873/B873*100</f>
        <v>#DIV/0!</v>
      </c>
    </row>
    <row r="874" spans="1:14" s="17" customFormat="1" ht="14.25" hidden="1">
      <c r="A874" s="155" t="s">
        <v>910</v>
      </c>
      <c r="B874" s="154"/>
      <c r="C874" s="154"/>
      <c r="D874" s="150">
        <f t="shared" si="81"/>
        <v>0</v>
      </c>
      <c r="E874" s="151" t="str">
        <f t="shared" si="82"/>
        <v/>
      </c>
      <c r="F874" s="136">
        <f t="shared" si="79"/>
        <v>0</v>
      </c>
      <c r="G874" s="18"/>
      <c r="H874" s="52"/>
      <c r="K874" s="17">
        <v>2</v>
      </c>
      <c r="L874" s="60">
        <f>SUM(B874,C874)</f>
        <v>0</v>
      </c>
      <c r="N874" s="60"/>
    </row>
    <row r="875" spans="1:14" s="17" customFormat="1" ht="14.25" hidden="1">
      <c r="A875" s="155" t="s">
        <v>911</v>
      </c>
      <c r="B875" s="154"/>
      <c r="C875" s="154"/>
      <c r="D875" s="150">
        <f t="shared" si="81"/>
        <v>0</v>
      </c>
      <c r="E875" s="151" t="str">
        <f t="shared" si="82"/>
        <v/>
      </c>
      <c r="F875" s="136">
        <f t="shared" si="79"/>
        <v>0</v>
      </c>
      <c r="G875" s="18"/>
      <c r="H875" s="52"/>
      <c r="L875" s="60">
        <f>SUM(B875,C875)</f>
        <v>0</v>
      </c>
      <c r="N875" s="60"/>
    </row>
    <row r="876" spans="1:14" s="17" customFormat="1" ht="14.25" hidden="1">
      <c r="A876" s="155" t="s">
        <v>912</v>
      </c>
      <c r="B876" s="154"/>
      <c r="C876" s="154"/>
      <c r="D876" s="150">
        <f t="shared" si="81"/>
        <v>0</v>
      </c>
      <c r="E876" s="151" t="str">
        <f t="shared" si="82"/>
        <v/>
      </c>
      <c r="F876" s="136">
        <f t="shared" si="79"/>
        <v>0</v>
      </c>
      <c r="G876" s="18"/>
      <c r="H876" s="52"/>
      <c r="K876" s="17">
        <v>2</v>
      </c>
      <c r="L876" s="60">
        <f>SUM(B876,C876)</f>
        <v>0</v>
      </c>
      <c r="N876" s="60"/>
    </row>
    <row r="877" spans="1:14" s="17" customFormat="1" ht="14.25" hidden="1">
      <c r="A877" s="155" t="s">
        <v>913</v>
      </c>
      <c r="B877" s="154"/>
      <c r="C877" s="154"/>
      <c r="D877" s="150">
        <f t="shared" si="81"/>
        <v>0</v>
      </c>
      <c r="E877" s="151" t="str">
        <f t="shared" si="82"/>
        <v/>
      </c>
      <c r="F877" s="136">
        <f t="shared" si="79"/>
        <v>0</v>
      </c>
      <c r="G877" s="18"/>
      <c r="H877" s="52"/>
      <c r="L877" s="60">
        <f>SUM(B877,C877)</f>
        <v>0</v>
      </c>
      <c r="N877" s="60"/>
    </row>
    <row r="878" spans="1:14" s="17" customFormat="1" ht="14.25" hidden="1">
      <c r="A878" s="155" t="s">
        <v>914</v>
      </c>
      <c r="B878" s="154"/>
      <c r="C878" s="154"/>
      <c r="D878" s="150">
        <f t="shared" si="81"/>
        <v>0</v>
      </c>
      <c r="E878" s="151" t="str">
        <f t="shared" si="82"/>
        <v/>
      </c>
      <c r="F878" s="136">
        <f t="shared" si="79"/>
        <v>0</v>
      </c>
      <c r="G878" s="18"/>
      <c r="H878" s="52"/>
      <c r="K878" s="17">
        <v>1</v>
      </c>
      <c r="L878" s="60">
        <f t="shared" si="80"/>
        <v>0</v>
      </c>
      <c r="M878" s="60">
        <f>C878-B878</f>
        <v>0</v>
      </c>
      <c r="N878" s="136" t="e">
        <f>M878/B878*100</f>
        <v>#DIV/0!</v>
      </c>
    </row>
    <row r="879" spans="1:14" s="17" customFormat="1" ht="14.25" hidden="1">
      <c r="A879" s="155" t="s">
        <v>915</v>
      </c>
      <c r="B879" s="154"/>
      <c r="C879" s="154"/>
      <c r="D879" s="150">
        <f t="shared" si="81"/>
        <v>0</v>
      </c>
      <c r="E879" s="151" t="str">
        <f t="shared" si="82"/>
        <v/>
      </c>
      <c r="F879" s="136">
        <f t="shared" si="79"/>
        <v>0</v>
      </c>
      <c r="G879" s="18"/>
      <c r="H879" s="52"/>
      <c r="K879" s="17">
        <v>2</v>
      </c>
      <c r="L879" s="60">
        <f t="shared" si="80"/>
        <v>0</v>
      </c>
      <c r="M879" s="60">
        <f>C879-B879</f>
        <v>0</v>
      </c>
      <c r="N879" s="136" t="e">
        <f>M879/B879*100</f>
        <v>#DIV/0!</v>
      </c>
    </row>
    <row r="880" spans="1:14" s="17" customFormat="1" ht="14.25">
      <c r="A880" s="155" t="s">
        <v>916</v>
      </c>
      <c r="B880" s="154">
        <v>1836</v>
      </c>
      <c r="C880" s="154">
        <v>1397</v>
      </c>
      <c r="D880" s="150">
        <f t="shared" si="81"/>
        <v>-439</v>
      </c>
      <c r="E880" s="151">
        <f t="shared" si="82"/>
        <v>-23.910675381263616</v>
      </c>
      <c r="F880" s="136">
        <f t="shared" si="79"/>
        <v>3233</v>
      </c>
      <c r="G880" s="18"/>
      <c r="H880" s="52"/>
      <c r="L880" s="60">
        <f t="shared" si="80"/>
        <v>3233</v>
      </c>
      <c r="M880" s="60">
        <f>C880-B880</f>
        <v>-439</v>
      </c>
      <c r="N880" s="136">
        <f>M880/B880*100</f>
        <v>-23.910675381263616</v>
      </c>
    </row>
    <row r="881" spans="1:14" s="17" customFormat="1" ht="14.25" hidden="1">
      <c r="A881" s="153" t="s">
        <v>917</v>
      </c>
      <c r="B881" s="154">
        <f>B882</f>
        <v>0</v>
      </c>
      <c r="C881" s="154">
        <f>C882</f>
        <v>0</v>
      </c>
      <c r="D881" s="150">
        <f t="shared" si="81"/>
        <v>0</v>
      </c>
      <c r="E881" s="151" t="str">
        <f t="shared" si="82"/>
        <v/>
      </c>
      <c r="F881" s="136">
        <f t="shared" si="79"/>
        <v>0</v>
      </c>
      <c r="G881" s="18"/>
      <c r="H881" s="52"/>
      <c r="L881" s="60">
        <f t="shared" si="80"/>
        <v>0</v>
      </c>
      <c r="M881" s="60">
        <f>C881-B881</f>
        <v>0</v>
      </c>
      <c r="N881" s="136" t="e">
        <f>M881/B881*100</f>
        <v>#DIV/0!</v>
      </c>
    </row>
    <row r="882" spans="1:14" s="17" customFormat="1" ht="14.25" hidden="1">
      <c r="A882" s="155" t="s">
        <v>918</v>
      </c>
      <c r="B882" s="154"/>
      <c r="C882" s="154"/>
      <c r="D882" s="150">
        <f t="shared" si="81"/>
        <v>0</v>
      </c>
      <c r="E882" s="151" t="str">
        <f t="shared" si="82"/>
        <v/>
      </c>
      <c r="F882" s="136">
        <f t="shared" si="79"/>
        <v>0</v>
      </c>
      <c r="G882" s="18"/>
      <c r="H882" s="52"/>
      <c r="L882" s="60">
        <f t="shared" si="80"/>
        <v>0</v>
      </c>
      <c r="N882" s="60"/>
    </row>
    <row r="883" spans="1:14" s="17" customFormat="1" ht="14.25">
      <c r="A883" s="153" t="s">
        <v>919</v>
      </c>
      <c r="B883" s="154">
        <f>SUM(B884:B885)</f>
        <v>1100</v>
      </c>
      <c r="C883" s="154">
        <f>SUM(C884:C885)</f>
        <v>0</v>
      </c>
      <c r="D883" s="150">
        <f t="shared" si="81"/>
        <v>-1100</v>
      </c>
      <c r="E883" s="151">
        <f t="shared" si="82"/>
        <v>-100</v>
      </c>
      <c r="F883" s="136">
        <f t="shared" si="79"/>
        <v>1100</v>
      </c>
      <c r="G883" s="18"/>
      <c r="H883" s="52"/>
      <c r="L883" s="60">
        <f>SUM(B883,C883)</f>
        <v>1100</v>
      </c>
      <c r="M883" s="60">
        <f>C883-B883</f>
        <v>-1100</v>
      </c>
      <c r="N883" s="136">
        <f>M883/B883*100</f>
        <v>-100</v>
      </c>
    </row>
    <row r="884" spans="1:14" s="17" customFormat="1" ht="14.25" hidden="1">
      <c r="A884" s="155" t="s">
        <v>920</v>
      </c>
      <c r="B884" s="154">
        <v>0</v>
      </c>
      <c r="C884" s="154">
        <v>0</v>
      </c>
      <c r="D884" s="150">
        <f t="shared" si="81"/>
        <v>0</v>
      </c>
      <c r="E884" s="151" t="str">
        <f t="shared" si="82"/>
        <v/>
      </c>
      <c r="F884" s="136">
        <f t="shared" si="79"/>
        <v>0</v>
      </c>
      <c r="G884" s="18"/>
      <c r="H884" s="52"/>
      <c r="L884" s="60">
        <f t="shared" si="80"/>
        <v>0</v>
      </c>
      <c r="M884" s="60">
        <f t="shared" ref="M884:M890" si="83">C884-B884</f>
        <v>0</v>
      </c>
      <c r="N884" s="136" t="e">
        <f t="shared" ref="N884:N890" si="84">M884/B884*100</f>
        <v>#DIV/0!</v>
      </c>
    </row>
    <row r="885" spans="1:14" s="17" customFormat="1" ht="14.25">
      <c r="A885" s="155" t="s">
        <v>921</v>
      </c>
      <c r="B885" s="154">
        <v>1100</v>
      </c>
      <c r="C885" s="154"/>
      <c r="D885" s="150">
        <f t="shared" si="81"/>
        <v>-1100</v>
      </c>
      <c r="E885" s="151">
        <f t="shared" si="82"/>
        <v>-100</v>
      </c>
      <c r="F885" s="136">
        <f t="shared" si="79"/>
        <v>1100</v>
      </c>
      <c r="G885" s="18"/>
      <c r="H885" s="52"/>
      <c r="L885" s="60">
        <f t="shared" si="80"/>
        <v>1100</v>
      </c>
      <c r="M885" s="60">
        <f t="shared" si="83"/>
        <v>-1100</v>
      </c>
      <c r="N885" s="136">
        <f t="shared" si="84"/>
        <v>-100</v>
      </c>
    </row>
    <row r="886" spans="1:14" s="17" customFormat="1" ht="14.25">
      <c r="A886" s="153" t="s">
        <v>922</v>
      </c>
      <c r="B886" s="154">
        <f>B887</f>
        <v>943</v>
      </c>
      <c r="C886" s="154">
        <f>C887</f>
        <v>982</v>
      </c>
      <c r="D886" s="150">
        <f t="shared" si="81"/>
        <v>39</v>
      </c>
      <c r="E886" s="151">
        <f t="shared" si="82"/>
        <v>4.135737009544008</v>
      </c>
      <c r="F886" s="136">
        <f t="shared" si="79"/>
        <v>1925</v>
      </c>
      <c r="G886" s="18"/>
      <c r="H886" s="52"/>
      <c r="L886" s="60">
        <f t="shared" si="80"/>
        <v>1925</v>
      </c>
      <c r="M886" s="60">
        <f t="shared" si="83"/>
        <v>39</v>
      </c>
      <c r="N886" s="136">
        <f t="shared" si="84"/>
        <v>4.135737009544008</v>
      </c>
    </row>
    <row r="887" spans="1:14" s="17" customFormat="1" ht="14.25">
      <c r="A887" s="155" t="s">
        <v>923</v>
      </c>
      <c r="B887" s="154">
        <v>943</v>
      </c>
      <c r="C887" s="154">
        <v>982</v>
      </c>
      <c r="D887" s="150">
        <f t="shared" si="81"/>
        <v>39</v>
      </c>
      <c r="E887" s="151">
        <f t="shared" si="82"/>
        <v>4.135737009544008</v>
      </c>
      <c r="F887" s="136">
        <f t="shared" si="79"/>
        <v>1925</v>
      </c>
      <c r="G887" s="18"/>
      <c r="H887" s="52"/>
      <c r="L887" s="60">
        <f t="shared" si="80"/>
        <v>1925</v>
      </c>
      <c r="M887" s="60">
        <f t="shared" si="83"/>
        <v>39</v>
      </c>
      <c r="N887" s="136">
        <f t="shared" si="84"/>
        <v>4.135737009544008</v>
      </c>
    </row>
    <row r="888" spans="1:14" s="17" customFormat="1" ht="14.25" hidden="1">
      <c r="A888" s="153" t="s">
        <v>924</v>
      </c>
      <c r="B888" s="154">
        <f>B889</f>
        <v>0</v>
      </c>
      <c r="C888" s="154">
        <f>C889</f>
        <v>0</v>
      </c>
      <c r="D888" s="150">
        <f t="shared" si="81"/>
        <v>0</v>
      </c>
      <c r="E888" s="151" t="str">
        <f t="shared" si="82"/>
        <v/>
      </c>
      <c r="F888" s="136">
        <f t="shared" si="79"/>
        <v>0</v>
      </c>
      <c r="G888" s="18"/>
      <c r="H888" s="52"/>
      <c r="L888" s="60">
        <f t="shared" si="80"/>
        <v>0</v>
      </c>
      <c r="M888" s="60">
        <f t="shared" si="83"/>
        <v>0</v>
      </c>
      <c r="N888" s="136" t="e">
        <f t="shared" si="84"/>
        <v>#DIV/0!</v>
      </c>
    </row>
    <row r="889" spans="1:14" s="17" customFormat="1" ht="14.25" hidden="1">
      <c r="A889" s="155" t="s">
        <v>925</v>
      </c>
      <c r="B889" s="154">
        <v>0</v>
      </c>
      <c r="C889" s="154">
        <v>0</v>
      </c>
      <c r="D889" s="150">
        <f t="shared" si="81"/>
        <v>0</v>
      </c>
      <c r="E889" s="151" t="str">
        <f t="shared" si="82"/>
        <v/>
      </c>
      <c r="F889" s="136">
        <f t="shared" si="79"/>
        <v>0</v>
      </c>
      <c r="G889" s="18"/>
      <c r="H889" s="52"/>
      <c r="L889" s="60">
        <f t="shared" si="80"/>
        <v>0</v>
      </c>
      <c r="M889" s="60">
        <f t="shared" si="83"/>
        <v>0</v>
      </c>
      <c r="N889" s="136" t="e">
        <f t="shared" si="84"/>
        <v>#DIV/0!</v>
      </c>
    </row>
    <row r="890" spans="1:14" s="17" customFormat="1" ht="14.25" hidden="1">
      <c r="A890" s="153" t="s">
        <v>926</v>
      </c>
      <c r="B890" s="154">
        <f>B891</f>
        <v>0</v>
      </c>
      <c r="C890" s="154">
        <f>C891</f>
        <v>0</v>
      </c>
      <c r="D890" s="150">
        <f t="shared" si="81"/>
        <v>0</v>
      </c>
      <c r="E890" s="151" t="str">
        <f t="shared" si="82"/>
        <v/>
      </c>
      <c r="F890" s="136">
        <f t="shared" si="79"/>
        <v>0</v>
      </c>
      <c r="G890" s="18"/>
      <c r="H890" s="52"/>
      <c r="L890" s="60">
        <f t="shared" si="80"/>
        <v>0</v>
      </c>
      <c r="M890" s="60">
        <f t="shared" si="83"/>
        <v>0</v>
      </c>
      <c r="N890" s="136" t="e">
        <f t="shared" si="84"/>
        <v>#DIV/0!</v>
      </c>
    </row>
    <row r="891" spans="1:14" s="17" customFormat="1" ht="14.25" hidden="1">
      <c r="A891" s="155" t="s">
        <v>927</v>
      </c>
      <c r="B891" s="154"/>
      <c r="C891" s="154"/>
      <c r="D891" s="150">
        <f t="shared" si="81"/>
        <v>0</v>
      </c>
      <c r="E891" s="151" t="str">
        <f t="shared" si="82"/>
        <v/>
      </c>
      <c r="F891" s="136">
        <f t="shared" si="79"/>
        <v>0</v>
      </c>
      <c r="G891" s="18"/>
      <c r="H891" s="52"/>
      <c r="L891" s="60">
        <f t="shared" si="80"/>
        <v>0</v>
      </c>
      <c r="N891" s="60"/>
    </row>
    <row r="892" spans="1:14" s="17" customFormat="1" ht="14.25">
      <c r="A892" s="153" t="s">
        <v>928</v>
      </c>
      <c r="B892" s="154">
        <f>B893+B918+B946+B974+B985+B996+B1002+B1009+B1017+B1021</f>
        <v>18460</v>
      </c>
      <c r="C892" s="154">
        <f>C893+C918+C946+C974+C985+C996+C1002+C1009+C1017+C1021</f>
        <v>2548</v>
      </c>
      <c r="D892" s="150">
        <f t="shared" si="81"/>
        <v>-15912</v>
      </c>
      <c r="E892" s="151">
        <f t="shared" si="82"/>
        <v>-86.197183098591552</v>
      </c>
      <c r="F892" s="136">
        <f t="shared" si="79"/>
        <v>21008</v>
      </c>
      <c r="G892" s="18"/>
      <c r="H892" s="52"/>
      <c r="L892" s="60">
        <f t="shared" si="80"/>
        <v>21008</v>
      </c>
      <c r="N892" s="60"/>
    </row>
    <row r="893" spans="1:14" s="17" customFormat="1" ht="14.25">
      <c r="A893" s="153" t="s">
        <v>929</v>
      </c>
      <c r="B893" s="154">
        <f>SUM(B894:B917)</f>
        <v>4762</v>
      </c>
      <c r="C893" s="154">
        <f>SUM(C894:C917)</f>
        <v>757</v>
      </c>
      <c r="D893" s="150">
        <f t="shared" si="81"/>
        <v>-4005</v>
      </c>
      <c r="E893" s="151">
        <f t="shared" si="82"/>
        <v>-84.103317933641335</v>
      </c>
      <c r="F893" s="136">
        <f t="shared" si="79"/>
        <v>5519</v>
      </c>
      <c r="G893" s="18"/>
      <c r="H893" s="52"/>
      <c r="L893" s="60">
        <f t="shared" si="80"/>
        <v>5519</v>
      </c>
      <c r="N893" s="60"/>
    </row>
    <row r="894" spans="1:14" s="17" customFormat="1" ht="14.25">
      <c r="A894" s="155" t="s">
        <v>271</v>
      </c>
      <c r="B894" s="154">
        <v>136</v>
      </c>
      <c r="C894" s="154">
        <v>132</v>
      </c>
      <c r="D894" s="150">
        <f t="shared" si="81"/>
        <v>-4</v>
      </c>
      <c r="E894" s="151">
        <f t="shared" si="82"/>
        <v>-2.9411764705882351</v>
      </c>
      <c r="F894" s="136">
        <f t="shared" si="79"/>
        <v>268</v>
      </c>
      <c r="G894" s="18"/>
      <c r="H894" s="52"/>
      <c r="L894" s="60">
        <f t="shared" si="80"/>
        <v>268</v>
      </c>
      <c r="N894" s="60"/>
    </row>
    <row r="895" spans="1:14" s="17" customFormat="1" ht="14.25">
      <c r="A895" s="155" t="s">
        <v>272</v>
      </c>
      <c r="B895" s="154">
        <v>141</v>
      </c>
      <c r="C895" s="154">
        <v>8</v>
      </c>
      <c r="D895" s="150">
        <f t="shared" si="81"/>
        <v>-133</v>
      </c>
      <c r="E895" s="151">
        <f t="shared" si="82"/>
        <v>-94.326241134751783</v>
      </c>
      <c r="F895" s="136">
        <f t="shared" si="79"/>
        <v>149</v>
      </c>
      <c r="G895" s="18"/>
      <c r="H895" s="52"/>
      <c r="L895" s="60">
        <f t="shared" si="80"/>
        <v>149</v>
      </c>
      <c r="N895" s="60"/>
    </row>
    <row r="896" spans="1:14" s="17" customFormat="1" ht="14.25" hidden="1">
      <c r="A896" s="155" t="s">
        <v>273</v>
      </c>
      <c r="B896" s="154"/>
      <c r="C896" s="154"/>
      <c r="D896" s="150">
        <f t="shared" si="81"/>
        <v>0</v>
      </c>
      <c r="E896" s="151" t="str">
        <f t="shared" si="82"/>
        <v/>
      </c>
      <c r="F896" s="136">
        <f t="shared" si="79"/>
        <v>0</v>
      </c>
      <c r="G896" s="18"/>
      <c r="H896" s="52"/>
      <c r="L896" s="60">
        <f t="shared" si="80"/>
        <v>0</v>
      </c>
      <c r="M896" s="60">
        <f>C896-B896</f>
        <v>0</v>
      </c>
      <c r="N896" s="136" t="e">
        <f>M896/B896*100</f>
        <v>#DIV/0!</v>
      </c>
    </row>
    <row r="897" spans="1:14" s="17" customFormat="1" ht="14.25">
      <c r="A897" s="155" t="s">
        <v>280</v>
      </c>
      <c r="B897" s="154">
        <v>628</v>
      </c>
      <c r="C897" s="154">
        <v>580</v>
      </c>
      <c r="D897" s="150">
        <f t="shared" si="81"/>
        <v>-48</v>
      </c>
      <c r="E897" s="151">
        <f t="shared" si="82"/>
        <v>-7.6433121019108281</v>
      </c>
      <c r="F897" s="136">
        <f t="shared" ref="F897:F960" si="85">B897+C897</f>
        <v>1208</v>
      </c>
      <c r="G897" s="18"/>
      <c r="H897" s="52"/>
      <c r="L897" s="60">
        <f>SUM(B897,C897)</f>
        <v>1208</v>
      </c>
      <c r="M897" s="60">
        <f>C897-B897</f>
        <v>-48</v>
      </c>
      <c r="N897" s="136">
        <f>M897/B897*100</f>
        <v>-7.6433121019108281</v>
      </c>
    </row>
    <row r="898" spans="1:14" s="17" customFormat="1" ht="14.25" hidden="1">
      <c r="A898" s="155" t="s">
        <v>930</v>
      </c>
      <c r="B898" s="154"/>
      <c r="C898" s="154"/>
      <c r="D898" s="150">
        <f t="shared" si="81"/>
        <v>0</v>
      </c>
      <c r="E898" s="151" t="str">
        <f t="shared" si="82"/>
        <v/>
      </c>
      <c r="F898" s="136">
        <f t="shared" si="85"/>
        <v>0</v>
      </c>
      <c r="G898" s="18"/>
      <c r="H898" s="52"/>
      <c r="L898" s="60">
        <f t="shared" si="80"/>
        <v>0</v>
      </c>
      <c r="M898" s="60">
        <f>C898-B898</f>
        <v>0</v>
      </c>
      <c r="N898" s="136" t="e">
        <f>M898/B898*100</f>
        <v>#DIV/0!</v>
      </c>
    </row>
    <row r="899" spans="1:14" s="17" customFormat="1" ht="14.25" hidden="1">
      <c r="A899" s="155" t="s">
        <v>931</v>
      </c>
      <c r="B899" s="154"/>
      <c r="C899" s="154"/>
      <c r="D899" s="150">
        <f t="shared" si="81"/>
        <v>0</v>
      </c>
      <c r="E899" s="151" t="str">
        <f t="shared" si="82"/>
        <v/>
      </c>
      <c r="F899" s="136">
        <f t="shared" si="85"/>
        <v>0</v>
      </c>
      <c r="G899" s="18"/>
      <c r="H899" s="52"/>
      <c r="L899" s="60">
        <f t="shared" si="80"/>
        <v>0</v>
      </c>
      <c r="M899" s="60">
        <f>C899-B899</f>
        <v>0</v>
      </c>
      <c r="N899" s="136" t="e">
        <f>M899/B899*100</f>
        <v>#DIV/0!</v>
      </c>
    </row>
    <row r="900" spans="1:14" s="17" customFormat="1" ht="14.25">
      <c r="A900" s="155" t="s">
        <v>932</v>
      </c>
      <c r="B900" s="154">
        <v>26</v>
      </c>
      <c r="C900" s="154">
        <v>26</v>
      </c>
      <c r="D900" s="150">
        <f t="shared" si="81"/>
        <v>0</v>
      </c>
      <c r="E900" s="151">
        <f t="shared" si="82"/>
        <v>0</v>
      </c>
      <c r="F900" s="136">
        <f t="shared" si="85"/>
        <v>52</v>
      </c>
      <c r="G900" s="18"/>
      <c r="H900" s="52"/>
      <c r="L900" s="60">
        <f t="shared" si="80"/>
        <v>52</v>
      </c>
      <c r="N900" s="60"/>
    </row>
    <row r="901" spans="1:14" s="17" customFormat="1" ht="14.25">
      <c r="A901" s="155" t="s">
        <v>933</v>
      </c>
      <c r="B901" s="154">
        <v>2</v>
      </c>
      <c r="C901" s="154">
        <v>2</v>
      </c>
      <c r="D901" s="150">
        <f t="shared" si="81"/>
        <v>0</v>
      </c>
      <c r="E901" s="151">
        <f t="shared" si="82"/>
        <v>0</v>
      </c>
      <c r="F901" s="136">
        <f t="shared" si="85"/>
        <v>4</v>
      </c>
      <c r="G901" s="18"/>
      <c r="H901" s="52"/>
      <c r="L901" s="60">
        <f t="shared" si="80"/>
        <v>4</v>
      </c>
      <c r="N901" s="60"/>
    </row>
    <row r="902" spans="1:14" s="17" customFormat="1" ht="14.25">
      <c r="A902" s="155" t="s">
        <v>934</v>
      </c>
      <c r="B902" s="154">
        <v>1</v>
      </c>
      <c r="C902" s="154">
        <v>2</v>
      </c>
      <c r="D902" s="150">
        <f t="shared" si="81"/>
        <v>1</v>
      </c>
      <c r="E902" s="151">
        <f t="shared" si="82"/>
        <v>100</v>
      </c>
      <c r="F902" s="136">
        <f t="shared" si="85"/>
        <v>3</v>
      </c>
      <c r="G902" s="18"/>
      <c r="H902" s="52"/>
      <c r="L902" s="60">
        <f t="shared" si="80"/>
        <v>3</v>
      </c>
      <c r="M902" s="60">
        <f>C902-B902</f>
        <v>1</v>
      </c>
      <c r="N902" s="136">
        <f>M902/B902*100</f>
        <v>100</v>
      </c>
    </row>
    <row r="903" spans="1:14" s="17" customFormat="1" ht="14.25">
      <c r="A903" s="155" t="s">
        <v>935</v>
      </c>
      <c r="B903" s="154">
        <v>10</v>
      </c>
      <c r="C903" s="154">
        <v>0</v>
      </c>
      <c r="D903" s="150">
        <f t="shared" si="81"/>
        <v>-10</v>
      </c>
      <c r="E903" s="151">
        <f t="shared" si="82"/>
        <v>-100</v>
      </c>
      <c r="F903" s="136">
        <f t="shared" si="85"/>
        <v>10</v>
      </c>
      <c r="G903" s="18"/>
      <c r="H903" s="52"/>
      <c r="L903" s="60">
        <f t="shared" si="80"/>
        <v>10</v>
      </c>
      <c r="N903" s="60"/>
    </row>
    <row r="904" spans="1:14" s="17" customFormat="1" ht="14.25">
      <c r="A904" s="155" t="s">
        <v>936</v>
      </c>
      <c r="B904" s="154">
        <v>7</v>
      </c>
      <c r="C904" s="154">
        <v>7</v>
      </c>
      <c r="D904" s="150">
        <f t="shared" si="81"/>
        <v>0</v>
      </c>
      <c r="E904" s="151">
        <f t="shared" si="82"/>
        <v>0</v>
      </c>
      <c r="F904" s="136">
        <f t="shared" si="85"/>
        <v>14</v>
      </c>
      <c r="G904" s="18"/>
      <c r="H904" s="52"/>
      <c r="L904" s="60">
        <f t="shared" si="80"/>
        <v>14</v>
      </c>
      <c r="M904" s="60">
        <f>C904-B904</f>
        <v>0</v>
      </c>
      <c r="N904" s="136">
        <f>M904/B904*100</f>
        <v>0</v>
      </c>
    </row>
    <row r="905" spans="1:14" s="17" customFormat="1" ht="14.25" hidden="1">
      <c r="A905" s="155" t="s">
        <v>937</v>
      </c>
      <c r="B905" s="154"/>
      <c r="C905" s="154"/>
      <c r="D905" s="150">
        <f t="shared" si="81"/>
        <v>0</v>
      </c>
      <c r="E905" s="151" t="str">
        <f t="shared" si="82"/>
        <v/>
      </c>
      <c r="F905" s="136">
        <f t="shared" si="85"/>
        <v>0</v>
      </c>
      <c r="G905" s="18"/>
      <c r="H905" s="52"/>
      <c r="L905" s="60">
        <f t="shared" si="80"/>
        <v>0</v>
      </c>
      <c r="M905" s="60">
        <f>C905-B905</f>
        <v>0</v>
      </c>
      <c r="N905" s="136" t="e">
        <f>M905/B905*100</f>
        <v>#DIV/0!</v>
      </c>
    </row>
    <row r="906" spans="1:14" s="17" customFormat="1" ht="14.25" hidden="1">
      <c r="A906" s="155" t="s">
        <v>938</v>
      </c>
      <c r="B906" s="154"/>
      <c r="C906" s="154"/>
      <c r="D906" s="150">
        <f t="shared" si="81"/>
        <v>0</v>
      </c>
      <c r="E906" s="151" t="str">
        <f t="shared" si="82"/>
        <v/>
      </c>
      <c r="F906" s="136">
        <f t="shared" si="85"/>
        <v>0</v>
      </c>
      <c r="G906" s="18"/>
      <c r="H906" s="52"/>
      <c r="L906" s="60">
        <f t="shared" si="80"/>
        <v>0</v>
      </c>
      <c r="N906" s="60"/>
    </row>
    <row r="907" spans="1:14" s="17" customFormat="1" ht="14.25" hidden="1">
      <c r="A907" s="155" t="s">
        <v>939</v>
      </c>
      <c r="B907" s="154"/>
      <c r="C907" s="154"/>
      <c r="D907" s="150">
        <f t="shared" si="81"/>
        <v>0</v>
      </c>
      <c r="E907" s="151" t="str">
        <f t="shared" si="82"/>
        <v/>
      </c>
      <c r="F907" s="136">
        <f t="shared" si="85"/>
        <v>0</v>
      </c>
      <c r="G907" s="18"/>
      <c r="H907" s="52"/>
      <c r="L907" s="60">
        <f t="shared" si="80"/>
        <v>0</v>
      </c>
      <c r="M907" s="60">
        <f>C907-B907</f>
        <v>0</v>
      </c>
      <c r="N907" s="136" t="e">
        <f>M907/B907*100</f>
        <v>#DIV/0!</v>
      </c>
    </row>
    <row r="908" spans="1:14" s="17" customFormat="1" ht="14.25">
      <c r="A908" s="155" t="s">
        <v>940</v>
      </c>
      <c r="B908" s="154">
        <v>-23</v>
      </c>
      <c r="C908" s="154"/>
      <c r="D908" s="150">
        <f t="shared" si="81"/>
        <v>23</v>
      </c>
      <c r="E908" s="151">
        <f t="shared" si="82"/>
        <v>-100</v>
      </c>
      <c r="F908" s="136">
        <f t="shared" si="85"/>
        <v>-23</v>
      </c>
      <c r="G908" s="18"/>
      <c r="H908" s="52"/>
      <c r="K908" s="17">
        <v>2</v>
      </c>
      <c r="L908" s="60">
        <f t="shared" si="80"/>
        <v>-23</v>
      </c>
      <c r="M908" s="60">
        <f>C908-B908</f>
        <v>23</v>
      </c>
      <c r="N908" s="136">
        <f>M908/B908*100</f>
        <v>-100</v>
      </c>
    </row>
    <row r="909" spans="1:14" s="17" customFormat="1" ht="14.25">
      <c r="A909" s="155" t="s">
        <v>941</v>
      </c>
      <c r="B909" s="154">
        <v>1521</v>
      </c>
      <c r="C909" s="154"/>
      <c r="D909" s="150">
        <f t="shared" si="81"/>
        <v>-1521</v>
      </c>
      <c r="E909" s="151">
        <f t="shared" si="82"/>
        <v>-100</v>
      </c>
      <c r="F909" s="136">
        <f t="shared" si="85"/>
        <v>1521</v>
      </c>
      <c r="G909" s="18"/>
      <c r="H909" s="52"/>
      <c r="L909" s="60">
        <f t="shared" si="80"/>
        <v>1521</v>
      </c>
      <c r="M909" s="60">
        <f>C909-B909</f>
        <v>-1521</v>
      </c>
      <c r="N909" s="136">
        <f>M909/B909*100</f>
        <v>-100</v>
      </c>
    </row>
    <row r="910" spans="1:14" s="17" customFormat="1" ht="14.25" hidden="1">
      <c r="A910" s="155" t="s">
        <v>1305</v>
      </c>
      <c r="B910" s="154"/>
      <c r="C910" s="154"/>
      <c r="D910" s="150">
        <f t="shared" si="81"/>
        <v>0</v>
      </c>
      <c r="E910" s="151" t="str">
        <f t="shared" si="82"/>
        <v/>
      </c>
      <c r="F910" s="136">
        <f t="shared" si="85"/>
        <v>0</v>
      </c>
      <c r="G910" s="18"/>
      <c r="H910" s="52"/>
      <c r="L910" s="60">
        <f>SUM(B910,C910)</f>
        <v>0</v>
      </c>
      <c r="M910" s="60">
        <f>C910-B910</f>
        <v>0</v>
      </c>
      <c r="N910" s="136" t="e">
        <f>M910/B910*100</f>
        <v>#DIV/0!</v>
      </c>
    </row>
    <row r="911" spans="1:14" s="17" customFormat="1" ht="14.25">
      <c r="A911" s="155" t="s">
        <v>1306</v>
      </c>
      <c r="B911" s="154">
        <v>69</v>
      </c>
      <c r="C911" s="154"/>
      <c r="D911" s="150">
        <f t="shared" ref="D911:D975" si="86">C911-B911</f>
        <v>-69</v>
      </c>
      <c r="E911" s="151">
        <f t="shared" ref="E911:E975" si="87">IF(B911=0,"",D911/B911*100)</f>
        <v>-100</v>
      </c>
      <c r="F911" s="136">
        <f t="shared" si="85"/>
        <v>69</v>
      </c>
      <c r="G911" s="18"/>
      <c r="H911" s="52"/>
      <c r="L911" s="60">
        <f t="shared" si="80"/>
        <v>69</v>
      </c>
      <c r="M911" s="60">
        <f>C911-B911</f>
        <v>-69</v>
      </c>
      <c r="N911" s="136">
        <f>M911/B911*100</f>
        <v>-100</v>
      </c>
    </row>
    <row r="912" spans="1:14" s="17" customFormat="1" ht="14.25">
      <c r="A912" s="155" t="s">
        <v>942</v>
      </c>
      <c r="B912" s="154">
        <v>74</v>
      </c>
      <c r="C912" s="154">
        <v>0</v>
      </c>
      <c r="D912" s="150">
        <f t="shared" si="86"/>
        <v>-74</v>
      </c>
      <c r="E912" s="151">
        <f t="shared" si="87"/>
        <v>-100</v>
      </c>
      <c r="F912" s="136">
        <f t="shared" si="85"/>
        <v>74</v>
      </c>
      <c r="G912" s="18"/>
      <c r="H912" s="52"/>
      <c r="L912" s="60">
        <f t="shared" si="80"/>
        <v>74</v>
      </c>
      <c r="N912" s="60"/>
    </row>
    <row r="913" spans="1:14" s="17" customFormat="1" ht="14.25">
      <c r="A913" s="155" t="s">
        <v>943</v>
      </c>
      <c r="B913" s="154">
        <v>190</v>
      </c>
      <c r="C913" s="154">
        <v>0</v>
      </c>
      <c r="D913" s="150">
        <f t="shared" si="86"/>
        <v>-190</v>
      </c>
      <c r="E913" s="151">
        <f t="shared" si="87"/>
        <v>-100</v>
      </c>
      <c r="F913" s="136">
        <f t="shared" si="85"/>
        <v>190</v>
      </c>
      <c r="G913" s="18"/>
      <c r="H913" s="52"/>
      <c r="L913" s="60">
        <f t="shared" si="80"/>
        <v>190</v>
      </c>
      <c r="M913" s="60">
        <f>C913-B913</f>
        <v>-190</v>
      </c>
      <c r="N913" s="136">
        <f>M913/B913*100</f>
        <v>-100</v>
      </c>
    </row>
    <row r="914" spans="1:14" s="17" customFormat="1" ht="14.25">
      <c r="A914" s="155" t="s">
        <v>1448</v>
      </c>
      <c r="B914" s="154">
        <v>1560</v>
      </c>
      <c r="C914" s="154">
        <v>0</v>
      </c>
      <c r="D914" s="150">
        <f t="shared" si="86"/>
        <v>-1560</v>
      </c>
      <c r="E914" s="151">
        <f t="shared" si="87"/>
        <v>-100</v>
      </c>
      <c r="F914" s="136">
        <f t="shared" si="85"/>
        <v>1560</v>
      </c>
      <c r="G914" s="18"/>
      <c r="H914" s="52"/>
      <c r="L914" s="60">
        <f t="shared" si="80"/>
        <v>1560</v>
      </c>
      <c r="M914" s="60">
        <f>C914-B914</f>
        <v>-1560</v>
      </c>
      <c r="N914" s="136">
        <f>M914/B914*100</f>
        <v>-100</v>
      </c>
    </row>
    <row r="915" spans="1:14" s="17" customFormat="1" ht="14.25" hidden="1">
      <c r="A915" s="155" t="s">
        <v>944</v>
      </c>
      <c r="B915" s="154">
        <v>0</v>
      </c>
      <c r="C915" s="154">
        <v>0</v>
      </c>
      <c r="D915" s="150">
        <f t="shared" si="86"/>
        <v>0</v>
      </c>
      <c r="E915" s="151" t="str">
        <f t="shared" si="87"/>
        <v/>
      </c>
      <c r="F915" s="136">
        <f t="shared" si="85"/>
        <v>0</v>
      </c>
      <c r="G915" s="18"/>
      <c r="H915" s="52"/>
      <c r="L915" s="60">
        <f t="shared" ref="L915:L980" si="88">SUM(B915,C915)</f>
        <v>0</v>
      </c>
      <c r="M915" s="60">
        <f>C915-B915</f>
        <v>0</v>
      </c>
      <c r="N915" s="136" t="e">
        <f>M915/B915*100</f>
        <v>#DIV/0!</v>
      </c>
    </row>
    <row r="916" spans="1:14" s="17" customFormat="1" ht="14.25" hidden="1">
      <c r="A916" s="155" t="s">
        <v>945</v>
      </c>
      <c r="B916" s="154"/>
      <c r="C916" s="154"/>
      <c r="D916" s="150">
        <f t="shared" si="86"/>
        <v>0</v>
      </c>
      <c r="E916" s="151" t="str">
        <f t="shared" si="87"/>
        <v/>
      </c>
      <c r="F916" s="136">
        <f t="shared" si="85"/>
        <v>0</v>
      </c>
      <c r="G916" s="18"/>
      <c r="H916" s="52"/>
      <c r="L916" s="60">
        <f t="shared" si="88"/>
        <v>0</v>
      </c>
      <c r="N916" s="60"/>
    </row>
    <row r="917" spans="1:14" s="17" customFormat="1" ht="14.25">
      <c r="A917" s="155" t="s">
        <v>946</v>
      </c>
      <c r="B917" s="154">
        <v>420</v>
      </c>
      <c r="C917" s="154"/>
      <c r="D917" s="150">
        <f t="shared" si="86"/>
        <v>-420</v>
      </c>
      <c r="E917" s="151">
        <f t="shared" si="87"/>
        <v>-100</v>
      </c>
      <c r="F917" s="136">
        <f t="shared" si="85"/>
        <v>420</v>
      </c>
      <c r="G917" s="18"/>
      <c r="H917" s="52"/>
      <c r="L917" s="60">
        <f t="shared" si="88"/>
        <v>420</v>
      </c>
      <c r="N917" s="60"/>
    </row>
    <row r="918" spans="1:14" s="17" customFormat="1" ht="14.25">
      <c r="A918" s="153" t="s">
        <v>947</v>
      </c>
      <c r="B918" s="154">
        <f>SUM(B919:B945)</f>
        <v>316</v>
      </c>
      <c r="C918" s="154">
        <f>SUM(C919:C945)</f>
        <v>0</v>
      </c>
      <c r="D918" s="150">
        <f t="shared" si="86"/>
        <v>-316</v>
      </c>
      <c r="E918" s="151">
        <f t="shared" si="87"/>
        <v>-100</v>
      </c>
      <c r="F918" s="136">
        <f t="shared" si="85"/>
        <v>316</v>
      </c>
      <c r="G918" s="18"/>
      <c r="H918" s="52"/>
      <c r="L918" s="60">
        <f t="shared" si="88"/>
        <v>316</v>
      </c>
      <c r="M918" s="60">
        <f>C918-B918</f>
        <v>-316</v>
      </c>
      <c r="N918" s="136">
        <f>M918/B918*100</f>
        <v>-100</v>
      </c>
    </row>
    <row r="919" spans="1:14" s="17" customFormat="1" ht="14.25" hidden="1">
      <c r="A919" s="155" t="s">
        <v>271</v>
      </c>
      <c r="B919" s="154"/>
      <c r="C919" s="154"/>
      <c r="D919" s="150">
        <f t="shared" si="86"/>
        <v>0</v>
      </c>
      <c r="E919" s="151" t="str">
        <f t="shared" si="87"/>
        <v/>
      </c>
      <c r="F919" s="136">
        <f t="shared" si="85"/>
        <v>0</v>
      </c>
      <c r="G919" s="18"/>
      <c r="H919" s="52"/>
      <c r="L919" s="60">
        <f t="shared" si="88"/>
        <v>0</v>
      </c>
      <c r="N919" s="60"/>
    </row>
    <row r="920" spans="1:14" s="17" customFormat="1" ht="14.25" hidden="1">
      <c r="A920" s="155" t="s">
        <v>272</v>
      </c>
      <c r="B920" s="154"/>
      <c r="C920" s="154"/>
      <c r="D920" s="150">
        <f t="shared" si="86"/>
        <v>0</v>
      </c>
      <c r="E920" s="151" t="str">
        <f t="shared" si="87"/>
        <v/>
      </c>
      <c r="F920" s="136">
        <f t="shared" si="85"/>
        <v>0</v>
      </c>
      <c r="G920" s="18"/>
      <c r="H920" s="52"/>
      <c r="L920" s="60">
        <f t="shared" si="88"/>
        <v>0</v>
      </c>
      <c r="N920" s="60"/>
    </row>
    <row r="921" spans="1:14" s="17" customFormat="1" ht="14.25" hidden="1">
      <c r="A921" s="155" t="s">
        <v>273</v>
      </c>
      <c r="B921" s="154"/>
      <c r="C921" s="154"/>
      <c r="D921" s="150">
        <f t="shared" si="86"/>
        <v>0</v>
      </c>
      <c r="E921" s="151" t="str">
        <f t="shared" si="87"/>
        <v/>
      </c>
      <c r="F921" s="136">
        <f t="shared" si="85"/>
        <v>0</v>
      </c>
      <c r="G921" s="18"/>
      <c r="H921" s="52"/>
      <c r="L921" s="60">
        <f t="shared" si="88"/>
        <v>0</v>
      </c>
      <c r="N921" s="60"/>
    </row>
    <row r="922" spans="1:14" s="17" customFormat="1" ht="14.25" hidden="1">
      <c r="A922" s="155" t="s">
        <v>948</v>
      </c>
      <c r="B922" s="154"/>
      <c r="C922" s="154"/>
      <c r="D922" s="150">
        <f t="shared" si="86"/>
        <v>0</v>
      </c>
      <c r="E922" s="151" t="str">
        <f t="shared" si="87"/>
        <v/>
      </c>
      <c r="F922" s="136">
        <f t="shared" si="85"/>
        <v>0</v>
      </c>
      <c r="G922" s="18"/>
      <c r="H922" s="52"/>
      <c r="L922" s="60">
        <f t="shared" si="88"/>
        <v>0</v>
      </c>
      <c r="M922" s="60">
        <f>C922-B922</f>
        <v>0</v>
      </c>
      <c r="N922" s="136" t="e">
        <f>M922/B922*100</f>
        <v>#DIV/0!</v>
      </c>
    </row>
    <row r="923" spans="1:14" s="17" customFormat="1" ht="14.25">
      <c r="A923" s="155" t="s">
        <v>949</v>
      </c>
      <c r="B923" s="154">
        <v>316</v>
      </c>
      <c r="C923" s="154"/>
      <c r="D923" s="150">
        <f t="shared" si="86"/>
        <v>-316</v>
      </c>
      <c r="E923" s="151">
        <f t="shared" si="87"/>
        <v>-100</v>
      </c>
      <c r="F923" s="136">
        <f t="shared" si="85"/>
        <v>316</v>
      </c>
      <c r="G923" s="18"/>
      <c r="H923" s="52"/>
      <c r="L923" s="60">
        <f t="shared" si="88"/>
        <v>316</v>
      </c>
      <c r="N923" s="60"/>
    </row>
    <row r="924" spans="1:14" s="17" customFormat="1" ht="14.25" hidden="1">
      <c r="A924" s="155" t="s">
        <v>950</v>
      </c>
      <c r="B924" s="154"/>
      <c r="C924" s="154"/>
      <c r="D924" s="150">
        <f t="shared" si="86"/>
        <v>0</v>
      </c>
      <c r="E924" s="151" t="str">
        <f t="shared" si="87"/>
        <v/>
      </c>
      <c r="F924" s="136">
        <f t="shared" si="85"/>
        <v>0</v>
      </c>
      <c r="G924" s="18"/>
      <c r="H924" s="52"/>
      <c r="L924" s="60">
        <f t="shared" si="88"/>
        <v>0</v>
      </c>
      <c r="N924" s="60"/>
    </row>
    <row r="925" spans="1:14" s="17" customFormat="1" ht="14.25" hidden="1">
      <c r="A925" s="155" t="s">
        <v>951</v>
      </c>
      <c r="B925" s="154"/>
      <c r="C925" s="154"/>
      <c r="D925" s="150">
        <f t="shared" si="86"/>
        <v>0</v>
      </c>
      <c r="E925" s="151" t="str">
        <f t="shared" si="87"/>
        <v/>
      </c>
      <c r="F925" s="136">
        <f t="shared" si="85"/>
        <v>0</v>
      </c>
      <c r="G925" s="18"/>
      <c r="H925" s="52"/>
      <c r="L925" s="60">
        <f t="shared" si="88"/>
        <v>0</v>
      </c>
      <c r="N925" s="60"/>
    </row>
    <row r="926" spans="1:14" s="17" customFormat="1" ht="14.25" hidden="1">
      <c r="A926" s="155" t="s">
        <v>952</v>
      </c>
      <c r="B926" s="154"/>
      <c r="C926" s="154"/>
      <c r="D926" s="150">
        <f t="shared" si="86"/>
        <v>0</v>
      </c>
      <c r="E926" s="151" t="str">
        <f t="shared" si="87"/>
        <v/>
      </c>
      <c r="F926" s="136">
        <f t="shared" si="85"/>
        <v>0</v>
      </c>
      <c r="G926" s="18"/>
      <c r="H926" s="52"/>
      <c r="L926" s="60">
        <f t="shared" si="88"/>
        <v>0</v>
      </c>
      <c r="N926" s="60"/>
    </row>
    <row r="927" spans="1:14" s="17" customFormat="1" ht="14.25" hidden="1">
      <c r="A927" s="155" t="s">
        <v>953</v>
      </c>
      <c r="B927" s="154"/>
      <c r="C927" s="154"/>
      <c r="D927" s="150">
        <f t="shared" si="86"/>
        <v>0</v>
      </c>
      <c r="E927" s="151" t="str">
        <f t="shared" si="87"/>
        <v/>
      </c>
      <c r="F927" s="136">
        <f t="shared" si="85"/>
        <v>0</v>
      </c>
      <c r="G927" s="18"/>
      <c r="H927" s="52"/>
      <c r="L927" s="60">
        <f t="shared" si="88"/>
        <v>0</v>
      </c>
      <c r="N927" s="60"/>
    </row>
    <row r="928" spans="1:14" s="17" customFormat="1" ht="14.25" hidden="1">
      <c r="A928" s="155" t="s">
        <v>954</v>
      </c>
      <c r="B928" s="154"/>
      <c r="C928" s="154"/>
      <c r="D928" s="150">
        <f t="shared" si="86"/>
        <v>0</v>
      </c>
      <c r="E928" s="151" t="str">
        <f t="shared" si="87"/>
        <v/>
      </c>
      <c r="F928" s="136">
        <f t="shared" si="85"/>
        <v>0</v>
      </c>
      <c r="G928" s="18"/>
      <c r="H928" s="52"/>
      <c r="L928" s="60">
        <f t="shared" si="88"/>
        <v>0</v>
      </c>
      <c r="M928" s="60">
        <f>C928-B928</f>
        <v>0</v>
      </c>
      <c r="N928" s="136" t="e">
        <f>M928/B928*100</f>
        <v>#DIV/0!</v>
      </c>
    </row>
    <row r="929" spans="1:14" s="17" customFormat="1" ht="14.25" hidden="1">
      <c r="A929" s="155" t="s">
        <v>955</v>
      </c>
      <c r="B929" s="154">
        <v>0</v>
      </c>
      <c r="C929" s="154">
        <v>0</v>
      </c>
      <c r="D929" s="150">
        <f t="shared" si="86"/>
        <v>0</v>
      </c>
      <c r="E929" s="151" t="str">
        <f t="shared" si="87"/>
        <v/>
      </c>
      <c r="F929" s="136">
        <f t="shared" si="85"/>
        <v>0</v>
      </c>
      <c r="G929" s="18"/>
      <c r="H929" s="52"/>
      <c r="L929" s="60">
        <f t="shared" si="88"/>
        <v>0</v>
      </c>
      <c r="N929" s="60"/>
    </row>
    <row r="930" spans="1:14" s="17" customFormat="1" ht="14.25" hidden="1">
      <c r="A930" s="155" t="s">
        <v>956</v>
      </c>
      <c r="B930" s="154">
        <v>0</v>
      </c>
      <c r="C930" s="154">
        <v>0</v>
      </c>
      <c r="D930" s="150">
        <f t="shared" si="86"/>
        <v>0</v>
      </c>
      <c r="E930" s="151" t="str">
        <f t="shared" si="87"/>
        <v/>
      </c>
      <c r="F930" s="136">
        <f t="shared" si="85"/>
        <v>0</v>
      </c>
      <c r="G930" s="18"/>
      <c r="H930" s="52"/>
      <c r="L930" s="60">
        <f t="shared" si="88"/>
        <v>0</v>
      </c>
      <c r="N930" s="60"/>
    </row>
    <row r="931" spans="1:14" s="17" customFormat="1" ht="14.25" hidden="1">
      <c r="A931" s="155" t="s">
        <v>957</v>
      </c>
      <c r="B931" s="154">
        <v>0</v>
      </c>
      <c r="C931" s="154">
        <v>0</v>
      </c>
      <c r="D931" s="150">
        <f t="shared" si="86"/>
        <v>0</v>
      </c>
      <c r="E931" s="151" t="str">
        <f t="shared" si="87"/>
        <v/>
      </c>
      <c r="F931" s="136">
        <f t="shared" si="85"/>
        <v>0</v>
      </c>
      <c r="G931" s="18"/>
      <c r="H931" s="52"/>
      <c r="L931" s="60">
        <f t="shared" si="88"/>
        <v>0</v>
      </c>
      <c r="N931" s="60"/>
    </row>
    <row r="932" spans="1:14" s="17" customFormat="1" ht="14.25" hidden="1">
      <c r="A932" s="155" t="s">
        <v>958</v>
      </c>
      <c r="B932" s="154">
        <v>0</v>
      </c>
      <c r="C932" s="154">
        <v>0</v>
      </c>
      <c r="D932" s="150">
        <f t="shared" si="86"/>
        <v>0</v>
      </c>
      <c r="E932" s="151" t="str">
        <f t="shared" si="87"/>
        <v/>
      </c>
      <c r="F932" s="136">
        <f t="shared" si="85"/>
        <v>0</v>
      </c>
      <c r="G932" s="18"/>
      <c r="H932" s="52"/>
      <c r="L932" s="60">
        <f t="shared" si="88"/>
        <v>0</v>
      </c>
      <c r="N932" s="60"/>
    </row>
    <row r="933" spans="1:14" s="17" customFormat="1" ht="14.25" hidden="1">
      <c r="A933" s="155" t="s">
        <v>959</v>
      </c>
      <c r="B933" s="154">
        <v>0</v>
      </c>
      <c r="C933" s="154">
        <v>0</v>
      </c>
      <c r="D933" s="150">
        <f t="shared" si="86"/>
        <v>0</v>
      </c>
      <c r="E933" s="151" t="str">
        <f t="shared" si="87"/>
        <v/>
      </c>
      <c r="F933" s="136">
        <f t="shared" si="85"/>
        <v>0</v>
      </c>
      <c r="G933" s="18"/>
      <c r="H933" s="52"/>
      <c r="L933" s="60">
        <f t="shared" si="88"/>
        <v>0</v>
      </c>
      <c r="M933" s="60">
        <f t="shared" ref="M933:M939" si="89">C933-B933</f>
        <v>0</v>
      </c>
      <c r="N933" s="136" t="e">
        <f t="shared" ref="N933:N939" si="90">M933/B933*100</f>
        <v>#DIV/0!</v>
      </c>
    </row>
    <row r="934" spans="1:14" s="17" customFormat="1" ht="14.25" hidden="1">
      <c r="A934" s="155" t="s">
        <v>960</v>
      </c>
      <c r="B934" s="154">
        <v>0</v>
      </c>
      <c r="C934" s="154">
        <v>0</v>
      </c>
      <c r="D934" s="150">
        <f t="shared" si="86"/>
        <v>0</v>
      </c>
      <c r="E934" s="151" t="str">
        <f t="shared" si="87"/>
        <v/>
      </c>
      <c r="F934" s="136">
        <f t="shared" si="85"/>
        <v>0</v>
      </c>
      <c r="G934" s="18"/>
      <c r="H934" s="52"/>
      <c r="L934" s="60">
        <f t="shared" si="88"/>
        <v>0</v>
      </c>
      <c r="M934" s="60">
        <f t="shared" si="89"/>
        <v>0</v>
      </c>
      <c r="N934" s="136" t="e">
        <f t="shared" si="90"/>
        <v>#DIV/0!</v>
      </c>
    </row>
    <row r="935" spans="1:14" s="17" customFormat="1" ht="14.25" hidden="1">
      <c r="A935" s="155" t="s">
        <v>961</v>
      </c>
      <c r="B935" s="154">
        <v>0</v>
      </c>
      <c r="C935" s="154">
        <v>0</v>
      </c>
      <c r="D935" s="150">
        <f t="shared" si="86"/>
        <v>0</v>
      </c>
      <c r="E935" s="151" t="str">
        <f t="shared" si="87"/>
        <v/>
      </c>
      <c r="F935" s="136">
        <f t="shared" si="85"/>
        <v>0</v>
      </c>
      <c r="G935" s="18"/>
      <c r="H935" s="52"/>
      <c r="L935" s="60">
        <f t="shared" si="88"/>
        <v>0</v>
      </c>
      <c r="M935" s="60">
        <f t="shared" si="89"/>
        <v>0</v>
      </c>
      <c r="N935" s="136" t="e">
        <f t="shared" si="90"/>
        <v>#DIV/0!</v>
      </c>
    </row>
    <row r="936" spans="1:14" s="17" customFormat="1" ht="14.25" hidden="1">
      <c r="A936" s="155" t="s">
        <v>962</v>
      </c>
      <c r="B936" s="154">
        <v>0</v>
      </c>
      <c r="C936" s="154">
        <v>0</v>
      </c>
      <c r="D936" s="150">
        <f t="shared" si="86"/>
        <v>0</v>
      </c>
      <c r="E936" s="151" t="str">
        <f t="shared" si="87"/>
        <v/>
      </c>
      <c r="F936" s="136">
        <f t="shared" si="85"/>
        <v>0</v>
      </c>
      <c r="G936" s="18"/>
      <c r="H936" s="52"/>
      <c r="L936" s="60">
        <f t="shared" si="88"/>
        <v>0</v>
      </c>
      <c r="M936" s="60">
        <f t="shared" si="89"/>
        <v>0</v>
      </c>
      <c r="N936" s="136" t="e">
        <f t="shared" si="90"/>
        <v>#DIV/0!</v>
      </c>
    </row>
    <row r="937" spans="1:14" s="17" customFormat="1" ht="14.25" hidden="1">
      <c r="A937" s="155" t="s">
        <v>963</v>
      </c>
      <c r="B937" s="154">
        <v>0</v>
      </c>
      <c r="C937" s="154">
        <v>0</v>
      </c>
      <c r="D937" s="150">
        <f t="shared" si="86"/>
        <v>0</v>
      </c>
      <c r="E937" s="151" t="str">
        <f t="shared" si="87"/>
        <v/>
      </c>
      <c r="F937" s="136">
        <f t="shared" si="85"/>
        <v>0</v>
      </c>
      <c r="G937" s="18"/>
      <c r="H937" s="52"/>
      <c r="K937" s="17">
        <v>2</v>
      </c>
      <c r="L937" s="60">
        <f t="shared" si="88"/>
        <v>0</v>
      </c>
      <c r="M937" s="60">
        <f t="shared" si="89"/>
        <v>0</v>
      </c>
      <c r="N937" s="136" t="e">
        <f t="shared" si="90"/>
        <v>#DIV/0!</v>
      </c>
    </row>
    <row r="938" spans="1:14" s="17" customFormat="1" ht="14.25" hidden="1">
      <c r="A938" s="155" t="s">
        <v>964</v>
      </c>
      <c r="B938" s="154">
        <v>0</v>
      </c>
      <c r="C938" s="154">
        <v>0</v>
      </c>
      <c r="D938" s="150">
        <f t="shared" si="86"/>
        <v>0</v>
      </c>
      <c r="E938" s="151" t="str">
        <f t="shared" si="87"/>
        <v/>
      </c>
      <c r="F938" s="136">
        <f t="shared" si="85"/>
        <v>0</v>
      </c>
      <c r="G938" s="18"/>
      <c r="H938" s="52"/>
      <c r="L938" s="60">
        <f t="shared" si="88"/>
        <v>0</v>
      </c>
      <c r="M938" s="60">
        <f t="shared" si="89"/>
        <v>0</v>
      </c>
      <c r="N938" s="136" t="e">
        <f t="shared" si="90"/>
        <v>#DIV/0!</v>
      </c>
    </row>
    <row r="939" spans="1:14" s="17" customFormat="1" ht="14.25" hidden="1">
      <c r="A939" s="155" t="s">
        <v>965</v>
      </c>
      <c r="B939" s="154">
        <v>0</v>
      </c>
      <c r="C939" s="154">
        <v>0</v>
      </c>
      <c r="D939" s="150">
        <f t="shared" si="86"/>
        <v>0</v>
      </c>
      <c r="E939" s="151" t="str">
        <f t="shared" si="87"/>
        <v/>
      </c>
      <c r="F939" s="136">
        <f t="shared" si="85"/>
        <v>0</v>
      </c>
      <c r="G939" s="18"/>
      <c r="H939" s="52"/>
      <c r="L939" s="60">
        <f t="shared" si="88"/>
        <v>0</v>
      </c>
      <c r="M939" s="60">
        <f t="shared" si="89"/>
        <v>0</v>
      </c>
      <c r="N939" s="136" t="e">
        <f t="shared" si="90"/>
        <v>#DIV/0!</v>
      </c>
    </row>
    <row r="940" spans="1:14" s="17" customFormat="1" ht="14.25" hidden="1">
      <c r="A940" s="155" t="s">
        <v>966</v>
      </c>
      <c r="B940" s="154">
        <v>0</v>
      </c>
      <c r="C940" s="154">
        <v>0</v>
      </c>
      <c r="D940" s="150">
        <f t="shared" si="86"/>
        <v>0</v>
      </c>
      <c r="E940" s="151" t="str">
        <f t="shared" si="87"/>
        <v/>
      </c>
      <c r="F940" s="136">
        <f t="shared" si="85"/>
        <v>0</v>
      </c>
      <c r="G940" s="18"/>
      <c r="H940" s="52"/>
      <c r="L940" s="60">
        <f t="shared" si="88"/>
        <v>0</v>
      </c>
      <c r="N940" s="60"/>
    </row>
    <row r="941" spans="1:14" s="17" customFormat="1" ht="14.25" hidden="1">
      <c r="A941" s="155" t="s">
        <v>967</v>
      </c>
      <c r="B941" s="154">
        <v>0</v>
      </c>
      <c r="C941" s="154">
        <v>0</v>
      </c>
      <c r="D941" s="150">
        <f t="shared" si="86"/>
        <v>0</v>
      </c>
      <c r="E941" s="151" t="str">
        <f t="shared" si="87"/>
        <v/>
      </c>
      <c r="F941" s="136">
        <f t="shared" si="85"/>
        <v>0</v>
      </c>
      <c r="G941" s="18"/>
      <c r="H941" s="52"/>
      <c r="L941" s="60">
        <f t="shared" si="88"/>
        <v>0</v>
      </c>
      <c r="N941" s="60"/>
    </row>
    <row r="942" spans="1:14" s="17" customFormat="1" ht="14.25" hidden="1">
      <c r="A942" s="155" t="s">
        <v>968</v>
      </c>
      <c r="B942" s="154">
        <v>0</v>
      </c>
      <c r="C942" s="154">
        <v>0</v>
      </c>
      <c r="D942" s="150">
        <f t="shared" si="86"/>
        <v>0</v>
      </c>
      <c r="E942" s="151" t="str">
        <f t="shared" si="87"/>
        <v/>
      </c>
      <c r="F942" s="136">
        <f t="shared" si="85"/>
        <v>0</v>
      </c>
      <c r="G942" s="18"/>
      <c r="H942" s="52"/>
      <c r="L942" s="60">
        <f t="shared" si="88"/>
        <v>0</v>
      </c>
      <c r="N942" s="60"/>
    </row>
    <row r="943" spans="1:14" s="17" customFormat="1" ht="14.25" hidden="1">
      <c r="A943" s="155" t="s">
        <v>969</v>
      </c>
      <c r="B943" s="154">
        <v>0</v>
      </c>
      <c r="C943" s="154">
        <v>0</v>
      </c>
      <c r="D943" s="150">
        <f t="shared" si="86"/>
        <v>0</v>
      </c>
      <c r="E943" s="151" t="str">
        <f t="shared" si="87"/>
        <v/>
      </c>
      <c r="F943" s="136">
        <f t="shared" si="85"/>
        <v>0</v>
      </c>
      <c r="G943" s="18"/>
      <c r="H943" s="52"/>
      <c r="L943" s="60">
        <f t="shared" si="88"/>
        <v>0</v>
      </c>
      <c r="M943" s="60">
        <f>C943-B943</f>
        <v>0</v>
      </c>
      <c r="N943" s="136" t="e">
        <f>M943/B943*100</f>
        <v>#DIV/0!</v>
      </c>
    </row>
    <row r="944" spans="1:14" s="17" customFormat="1" ht="14.25" hidden="1">
      <c r="A944" s="155" t="s">
        <v>970</v>
      </c>
      <c r="B944" s="154"/>
      <c r="C944" s="154"/>
      <c r="D944" s="150">
        <f t="shared" si="86"/>
        <v>0</v>
      </c>
      <c r="E944" s="151" t="str">
        <f t="shared" si="87"/>
        <v/>
      </c>
      <c r="F944" s="136">
        <f t="shared" si="85"/>
        <v>0</v>
      </c>
      <c r="G944" s="18"/>
      <c r="H944" s="52"/>
      <c r="L944" s="60">
        <f t="shared" si="88"/>
        <v>0</v>
      </c>
      <c r="N944" s="60"/>
    </row>
    <row r="945" spans="1:14" s="17" customFormat="1" ht="14.25" hidden="1">
      <c r="A945" s="155" t="s">
        <v>971</v>
      </c>
      <c r="B945" s="154"/>
      <c r="C945" s="154"/>
      <c r="D945" s="150">
        <f t="shared" si="86"/>
        <v>0</v>
      </c>
      <c r="E945" s="151" t="str">
        <f t="shared" si="87"/>
        <v/>
      </c>
      <c r="F945" s="136">
        <f t="shared" si="85"/>
        <v>0</v>
      </c>
      <c r="G945" s="18"/>
      <c r="H945" s="52"/>
      <c r="L945" s="60">
        <f t="shared" si="88"/>
        <v>0</v>
      </c>
      <c r="M945" s="60">
        <f>C945-B945</f>
        <v>0</v>
      </c>
      <c r="N945" s="136" t="e">
        <f>M945/B945*100</f>
        <v>#DIV/0!</v>
      </c>
    </row>
    <row r="946" spans="1:14" s="17" customFormat="1" ht="14.25">
      <c r="A946" s="153" t="s">
        <v>972</v>
      </c>
      <c r="B946" s="154">
        <f>SUM(B947:B973)</f>
        <v>10008</v>
      </c>
      <c r="C946" s="154">
        <f>SUM(C947:C973)</f>
        <v>647</v>
      </c>
      <c r="D946" s="150">
        <f t="shared" si="86"/>
        <v>-9361</v>
      </c>
      <c r="E946" s="151">
        <f t="shared" si="87"/>
        <v>-93.535171862509998</v>
      </c>
      <c r="F946" s="136">
        <f t="shared" si="85"/>
        <v>10655</v>
      </c>
      <c r="G946" s="18"/>
      <c r="H946" s="52"/>
      <c r="L946" s="60">
        <f t="shared" si="88"/>
        <v>10655</v>
      </c>
      <c r="M946" s="60">
        <f>C946-B946</f>
        <v>-9361</v>
      </c>
      <c r="N946" s="136">
        <f>M946/B946*100</f>
        <v>-93.535171862509998</v>
      </c>
    </row>
    <row r="947" spans="1:14" s="17" customFormat="1" ht="14.25">
      <c r="A947" s="155" t="s">
        <v>271</v>
      </c>
      <c r="B947" s="154">
        <v>91</v>
      </c>
      <c r="C947" s="154">
        <v>81</v>
      </c>
      <c r="D947" s="150">
        <f t="shared" si="86"/>
        <v>-10</v>
      </c>
      <c r="E947" s="151">
        <f t="shared" si="87"/>
        <v>-10.989010989010989</v>
      </c>
      <c r="F947" s="136">
        <f t="shared" si="85"/>
        <v>172</v>
      </c>
      <c r="G947" s="18"/>
      <c r="H947" s="52"/>
      <c r="L947" s="60">
        <f>SUM(B947,C947)</f>
        <v>172</v>
      </c>
      <c r="M947" s="60">
        <f>C947-B947</f>
        <v>-10</v>
      </c>
      <c r="N947" s="136">
        <f>M947/B947*100</f>
        <v>-10.989010989010989</v>
      </c>
    </row>
    <row r="948" spans="1:14" s="17" customFormat="1" ht="14.25">
      <c r="A948" s="155" t="s">
        <v>272</v>
      </c>
      <c r="B948" s="154">
        <v>69</v>
      </c>
      <c r="C948" s="154">
        <v>6</v>
      </c>
      <c r="D948" s="150">
        <f t="shared" si="86"/>
        <v>-63</v>
      </c>
      <c r="E948" s="151">
        <f t="shared" si="87"/>
        <v>-91.304347826086953</v>
      </c>
      <c r="F948" s="136">
        <f t="shared" si="85"/>
        <v>75</v>
      </c>
      <c r="G948" s="18"/>
      <c r="H948" s="52"/>
      <c r="L948" s="60">
        <f t="shared" si="88"/>
        <v>75</v>
      </c>
      <c r="M948" s="60">
        <f>C948-B948</f>
        <v>-63</v>
      </c>
      <c r="N948" s="136">
        <f>M948/B948*100</f>
        <v>-91.304347826086953</v>
      </c>
    </row>
    <row r="949" spans="1:14" s="17" customFormat="1" ht="14.25" hidden="1">
      <c r="A949" s="155" t="s">
        <v>273</v>
      </c>
      <c r="B949" s="154"/>
      <c r="C949" s="154"/>
      <c r="D949" s="150">
        <f t="shared" si="86"/>
        <v>0</v>
      </c>
      <c r="E949" s="151" t="str">
        <f t="shared" si="87"/>
        <v/>
      </c>
      <c r="F949" s="136">
        <f t="shared" si="85"/>
        <v>0</v>
      </c>
      <c r="G949" s="18"/>
      <c r="H949" s="52"/>
      <c r="L949" s="60">
        <f t="shared" si="88"/>
        <v>0</v>
      </c>
      <c r="M949" s="60">
        <f>C949-B949</f>
        <v>0</v>
      </c>
      <c r="N949" s="136" t="e">
        <f>M949/B949*100</f>
        <v>#DIV/0!</v>
      </c>
    </row>
    <row r="950" spans="1:14" s="17" customFormat="1" ht="14.25">
      <c r="A950" s="155" t="s">
        <v>973</v>
      </c>
      <c r="B950" s="154">
        <v>12</v>
      </c>
      <c r="C950" s="154"/>
      <c r="D950" s="150">
        <f t="shared" si="86"/>
        <v>-12</v>
      </c>
      <c r="E950" s="151">
        <f t="shared" si="87"/>
        <v>-100</v>
      </c>
      <c r="F950" s="136">
        <f t="shared" si="85"/>
        <v>12</v>
      </c>
      <c r="G950" s="18"/>
      <c r="H950" s="52"/>
      <c r="L950" s="60">
        <f t="shared" si="88"/>
        <v>12</v>
      </c>
      <c r="N950" s="60"/>
    </row>
    <row r="951" spans="1:14" s="17" customFormat="1" ht="14.25">
      <c r="A951" s="155" t="s">
        <v>974</v>
      </c>
      <c r="B951" s="154">
        <v>8590</v>
      </c>
      <c r="C951" s="154"/>
      <c r="D951" s="150">
        <f t="shared" si="86"/>
        <v>-8590</v>
      </c>
      <c r="E951" s="151">
        <f t="shared" si="87"/>
        <v>-100</v>
      </c>
      <c r="F951" s="136">
        <f t="shared" si="85"/>
        <v>8590</v>
      </c>
      <c r="G951" s="18"/>
      <c r="H951" s="52"/>
      <c r="L951" s="60">
        <f t="shared" si="88"/>
        <v>8590</v>
      </c>
      <c r="N951" s="60"/>
    </row>
    <row r="952" spans="1:14" s="17" customFormat="1" ht="14.25" hidden="1">
      <c r="A952" s="155" t="s">
        <v>975</v>
      </c>
      <c r="B952" s="154"/>
      <c r="C952" s="154"/>
      <c r="D952" s="150">
        <f t="shared" si="86"/>
        <v>0</v>
      </c>
      <c r="E952" s="151" t="str">
        <f t="shared" si="87"/>
        <v/>
      </c>
      <c r="F952" s="136">
        <f t="shared" si="85"/>
        <v>0</v>
      </c>
      <c r="G952" s="18"/>
      <c r="H952" s="52"/>
      <c r="L952" s="60">
        <f t="shared" si="88"/>
        <v>0</v>
      </c>
      <c r="M952" s="60">
        <f>C952-B952</f>
        <v>0</v>
      </c>
      <c r="N952" s="136" t="e">
        <f>M952/B952*100</f>
        <v>#DIV/0!</v>
      </c>
    </row>
    <row r="953" spans="1:14" s="17" customFormat="1" ht="14.25" hidden="1">
      <c r="A953" s="155" t="s">
        <v>976</v>
      </c>
      <c r="B953" s="154"/>
      <c r="C953" s="154"/>
      <c r="D953" s="150">
        <f t="shared" si="86"/>
        <v>0</v>
      </c>
      <c r="E953" s="151" t="str">
        <f t="shared" si="87"/>
        <v/>
      </c>
      <c r="F953" s="136">
        <f t="shared" si="85"/>
        <v>0</v>
      </c>
      <c r="G953" s="18"/>
      <c r="H953" s="52"/>
      <c r="L953" s="60">
        <f t="shared" si="88"/>
        <v>0</v>
      </c>
      <c r="M953" s="60">
        <f>C953-B953</f>
        <v>0</v>
      </c>
      <c r="N953" s="136" t="e">
        <f>M953/B953*100</f>
        <v>#DIV/0!</v>
      </c>
    </row>
    <row r="954" spans="1:14" s="17" customFormat="1" ht="14.25" hidden="1">
      <c r="A954" s="155" t="s">
        <v>977</v>
      </c>
      <c r="B954" s="154"/>
      <c r="C954" s="154"/>
      <c r="D954" s="150">
        <f t="shared" si="86"/>
        <v>0</v>
      </c>
      <c r="E954" s="151" t="str">
        <f t="shared" si="87"/>
        <v/>
      </c>
      <c r="F954" s="136">
        <f t="shared" si="85"/>
        <v>0</v>
      </c>
      <c r="G954" s="18"/>
      <c r="H954" s="52"/>
      <c r="L954" s="60">
        <f t="shared" si="88"/>
        <v>0</v>
      </c>
      <c r="M954" s="60">
        <f>C954-B954</f>
        <v>0</v>
      </c>
      <c r="N954" s="136" t="e">
        <f>M954/B954*100</f>
        <v>#DIV/0!</v>
      </c>
    </row>
    <row r="955" spans="1:14" s="17" customFormat="1" ht="14.25" hidden="1">
      <c r="A955" s="155" t="s">
        <v>978</v>
      </c>
      <c r="B955" s="154"/>
      <c r="C955" s="154"/>
      <c r="D955" s="150">
        <f t="shared" si="86"/>
        <v>0</v>
      </c>
      <c r="E955" s="151" t="str">
        <f t="shared" si="87"/>
        <v/>
      </c>
      <c r="F955" s="136">
        <f t="shared" si="85"/>
        <v>0</v>
      </c>
      <c r="G955" s="18"/>
      <c r="H955" s="52"/>
      <c r="L955" s="60">
        <f t="shared" si="88"/>
        <v>0</v>
      </c>
      <c r="N955" s="60"/>
    </row>
    <row r="956" spans="1:14" s="17" customFormat="1" ht="14.25" hidden="1">
      <c r="A956" s="155" t="s">
        <v>1427</v>
      </c>
      <c r="B956" s="154"/>
      <c r="C956" s="154"/>
      <c r="D956" s="150"/>
      <c r="E956" s="151"/>
      <c r="F956" s="136">
        <f t="shared" si="85"/>
        <v>0</v>
      </c>
      <c r="G956" s="18"/>
      <c r="H956" s="52"/>
      <c r="L956" s="60"/>
      <c r="N956" s="60"/>
    </row>
    <row r="957" spans="1:14" s="17" customFormat="1" ht="14.25">
      <c r="A957" s="155" t="s">
        <v>1428</v>
      </c>
      <c r="B957" s="154"/>
      <c r="C957" s="154">
        <v>553</v>
      </c>
      <c r="D957" s="150">
        <f t="shared" si="86"/>
        <v>553</v>
      </c>
      <c r="E957" s="151" t="str">
        <f t="shared" si="87"/>
        <v/>
      </c>
      <c r="F957" s="136">
        <f t="shared" si="85"/>
        <v>553</v>
      </c>
      <c r="G957" s="18"/>
      <c r="H957" s="52"/>
      <c r="L957" s="60">
        <f t="shared" si="88"/>
        <v>553</v>
      </c>
      <c r="N957" s="60"/>
    </row>
    <row r="958" spans="1:14" s="17" customFormat="1" ht="14.25">
      <c r="A958" s="155" t="s">
        <v>979</v>
      </c>
      <c r="B958" s="154">
        <v>19</v>
      </c>
      <c r="C958" s="154"/>
      <c r="D958" s="150">
        <f t="shared" si="86"/>
        <v>-19</v>
      </c>
      <c r="E958" s="151">
        <f t="shared" si="87"/>
        <v>-100</v>
      </c>
      <c r="F958" s="136">
        <f t="shared" si="85"/>
        <v>19</v>
      </c>
      <c r="G958" s="18"/>
      <c r="H958" s="52"/>
      <c r="L958" s="60">
        <f t="shared" si="88"/>
        <v>19</v>
      </c>
      <c r="N958" s="60"/>
    </row>
    <row r="959" spans="1:14" s="17" customFormat="1" ht="14.25" hidden="1">
      <c r="A959" s="155" t="s">
        <v>980</v>
      </c>
      <c r="B959" s="154"/>
      <c r="C959" s="154"/>
      <c r="D959" s="150">
        <f t="shared" si="86"/>
        <v>0</v>
      </c>
      <c r="E959" s="151" t="str">
        <f t="shared" si="87"/>
        <v/>
      </c>
      <c r="F959" s="136">
        <f t="shared" si="85"/>
        <v>0</v>
      </c>
      <c r="G959" s="18"/>
      <c r="H959" s="52"/>
      <c r="L959" s="60">
        <f t="shared" si="88"/>
        <v>0</v>
      </c>
      <c r="N959" s="60"/>
    </row>
    <row r="960" spans="1:14" s="17" customFormat="1" ht="14.25" hidden="1">
      <c r="A960" s="155" t="s">
        <v>981</v>
      </c>
      <c r="B960" s="154"/>
      <c r="C960" s="154"/>
      <c r="D960" s="150">
        <f t="shared" si="86"/>
        <v>0</v>
      </c>
      <c r="E960" s="151" t="str">
        <f t="shared" si="87"/>
        <v/>
      </c>
      <c r="F960" s="136">
        <f t="shared" si="85"/>
        <v>0</v>
      </c>
      <c r="G960" s="18"/>
      <c r="H960" s="52"/>
      <c r="L960" s="60">
        <f t="shared" si="88"/>
        <v>0</v>
      </c>
      <c r="M960" s="60">
        <f>C960-B960</f>
        <v>0</v>
      </c>
      <c r="N960" s="136" t="e">
        <f>M960/B960*100</f>
        <v>#DIV/0!</v>
      </c>
    </row>
    <row r="961" spans="1:14" s="17" customFormat="1" ht="14.25">
      <c r="A961" s="155" t="s">
        <v>982</v>
      </c>
      <c r="B961" s="154">
        <v>192</v>
      </c>
      <c r="C961" s="154">
        <v>7</v>
      </c>
      <c r="D961" s="150">
        <f t="shared" si="86"/>
        <v>-185</v>
      </c>
      <c r="E961" s="151">
        <f t="shared" si="87"/>
        <v>-96.354166666666657</v>
      </c>
      <c r="F961" s="136">
        <f t="shared" ref="F961:F1023" si="91">B961+C961</f>
        <v>199</v>
      </c>
      <c r="G961" s="18"/>
      <c r="H961" s="52"/>
      <c r="L961" s="60">
        <f t="shared" si="88"/>
        <v>199</v>
      </c>
      <c r="M961" s="60">
        <f>C961-B961</f>
        <v>-185</v>
      </c>
      <c r="N961" s="136">
        <f>M961/B961*100</f>
        <v>-96.354166666666657</v>
      </c>
    </row>
    <row r="962" spans="1:14" s="17" customFormat="1" ht="14.25" hidden="1">
      <c r="A962" s="155" t="s">
        <v>983</v>
      </c>
      <c r="B962" s="154"/>
      <c r="C962" s="154"/>
      <c r="D962" s="150">
        <f t="shared" si="86"/>
        <v>0</v>
      </c>
      <c r="E962" s="151" t="str">
        <f t="shared" si="87"/>
        <v/>
      </c>
      <c r="F962" s="136">
        <f t="shared" si="91"/>
        <v>0</v>
      </c>
      <c r="G962" s="18"/>
      <c r="H962" s="52"/>
      <c r="L962" s="60">
        <f t="shared" si="88"/>
        <v>0</v>
      </c>
      <c r="N962" s="60"/>
    </row>
    <row r="963" spans="1:14" s="17" customFormat="1" ht="14.25" hidden="1">
      <c r="A963" s="155" t="s">
        <v>984</v>
      </c>
      <c r="B963" s="154"/>
      <c r="C963" s="154"/>
      <c r="D963" s="150">
        <f t="shared" si="86"/>
        <v>0</v>
      </c>
      <c r="E963" s="151" t="str">
        <f t="shared" si="87"/>
        <v/>
      </c>
      <c r="F963" s="136">
        <f t="shared" si="91"/>
        <v>0</v>
      </c>
      <c r="G963" s="18"/>
      <c r="H963" s="52"/>
      <c r="L963" s="60">
        <f t="shared" si="88"/>
        <v>0</v>
      </c>
      <c r="N963" s="60"/>
    </row>
    <row r="964" spans="1:14" s="17" customFormat="1" ht="14.25" hidden="1">
      <c r="A964" s="155" t="s">
        <v>985</v>
      </c>
      <c r="B964" s="154">
        <v>0</v>
      </c>
      <c r="C964" s="154">
        <v>0</v>
      </c>
      <c r="D964" s="150">
        <f t="shared" si="86"/>
        <v>0</v>
      </c>
      <c r="E964" s="151" t="str">
        <f t="shared" si="87"/>
        <v/>
      </c>
      <c r="F964" s="136">
        <f t="shared" si="91"/>
        <v>0</v>
      </c>
      <c r="G964" s="18"/>
      <c r="H964" s="52"/>
      <c r="L964" s="60">
        <f t="shared" si="88"/>
        <v>0</v>
      </c>
      <c r="N964" s="60"/>
    </row>
    <row r="965" spans="1:14" s="17" customFormat="1" ht="14.25" hidden="1">
      <c r="A965" s="155" t="s">
        <v>986</v>
      </c>
      <c r="B965" s="154">
        <v>0</v>
      </c>
      <c r="C965" s="154">
        <v>0</v>
      </c>
      <c r="D965" s="150">
        <f t="shared" si="86"/>
        <v>0</v>
      </c>
      <c r="E965" s="151" t="str">
        <f t="shared" si="87"/>
        <v/>
      </c>
      <c r="F965" s="136">
        <f t="shared" si="91"/>
        <v>0</v>
      </c>
      <c r="G965" s="18"/>
      <c r="H965" s="52"/>
      <c r="L965" s="60">
        <f t="shared" si="88"/>
        <v>0</v>
      </c>
      <c r="M965" s="60">
        <f>C965-B965</f>
        <v>0</v>
      </c>
      <c r="N965" s="136" t="e">
        <f>M965/B965*100</f>
        <v>#DIV/0!</v>
      </c>
    </row>
    <row r="966" spans="1:14" s="17" customFormat="1" ht="14.25">
      <c r="A966" s="155" t="s">
        <v>987</v>
      </c>
      <c r="B966" s="154">
        <v>49</v>
      </c>
      <c r="C966" s="154"/>
      <c r="D966" s="150">
        <f t="shared" si="86"/>
        <v>-49</v>
      </c>
      <c r="E966" s="151">
        <f t="shared" si="87"/>
        <v>-100</v>
      </c>
      <c r="F966" s="136">
        <f t="shared" si="91"/>
        <v>49</v>
      </c>
      <c r="G966" s="18"/>
      <c r="H966" s="52"/>
      <c r="L966" s="60">
        <f t="shared" si="88"/>
        <v>49</v>
      </c>
      <c r="M966" s="60">
        <f>C966-B966</f>
        <v>-49</v>
      </c>
      <c r="N966" s="136">
        <f>M966/B966*100</f>
        <v>-100</v>
      </c>
    </row>
    <row r="967" spans="1:14" s="17" customFormat="1" ht="14.25">
      <c r="A967" s="155" t="s">
        <v>988</v>
      </c>
      <c r="B967" s="154">
        <v>422</v>
      </c>
      <c r="C967" s="154"/>
      <c r="D967" s="150">
        <f t="shared" si="86"/>
        <v>-422</v>
      </c>
      <c r="E967" s="151">
        <f t="shared" si="87"/>
        <v>-100</v>
      </c>
      <c r="F967" s="136">
        <f t="shared" si="91"/>
        <v>422</v>
      </c>
      <c r="G967" s="18"/>
      <c r="H967" s="52"/>
      <c r="K967" s="17">
        <v>2</v>
      </c>
      <c r="L967" s="60">
        <f t="shared" si="88"/>
        <v>422</v>
      </c>
      <c r="N967" s="60"/>
    </row>
    <row r="968" spans="1:14" s="17" customFormat="1" ht="14.25" hidden="1">
      <c r="A968" s="155" t="s">
        <v>989</v>
      </c>
      <c r="B968" s="154"/>
      <c r="C968" s="154"/>
      <c r="D968" s="150">
        <f t="shared" si="86"/>
        <v>0</v>
      </c>
      <c r="E968" s="151" t="str">
        <f t="shared" si="87"/>
        <v/>
      </c>
      <c r="F968" s="136">
        <f t="shared" si="91"/>
        <v>0</v>
      </c>
      <c r="G968" s="18"/>
      <c r="H968" s="52"/>
      <c r="L968" s="60">
        <f t="shared" si="88"/>
        <v>0</v>
      </c>
      <c r="N968" s="60"/>
    </row>
    <row r="969" spans="1:14" s="17" customFormat="1" ht="14.25" hidden="1">
      <c r="A969" s="155" t="s">
        <v>990</v>
      </c>
      <c r="B969" s="154"/>
      <c r="C969" s="154"/>
      <c r="D969" s="150">
        <f t="shared" si="86"/>
        <v>0</v>
      </c>
      <c r="E969" s="151" t="str">
        <f t="shared" si="87"/>
        <v/>
      </c>
      <c r="F969" s="136">
        <f t="shared" si="91"/>
        <v>0</v>
      </c>
      <c r="G969" s="18"/>
      <c r="H969" s="52"/>
      <c r="L969" s="60">
        <f t="shared" si="88"/>
        <v>0</v>
      </c>
      <c r="N969" s="60"/>
    </row>
    <row r="970" spans="1:14" s="17" customFormat="1" ht="14.25" hidden="1">
      <c r="A970" s="155" t="s">
        <v>964</v>
      </c>
      <c r="B970" s="154"/>
      <c r="C970" s="154"/>
      <c r="D970" s="150">
        <f t="shared" si="86"/>
        <v>0</v>
      </c>
      <c r="E970" s="151" t="str">
        <f t="shared" si="87"/>
        <v/>
      </c>
      <c r="F970" s="136">
        <f t="shared" si="91"/>
        <v>0</v>
      </c>
      <c r="G970" s="18"/>
      <c r="H970" s="52"/>
      <c r="L970" s="60">
        <f t="shared" si="88"/>
        <v>0</v>
      </c>
      <c r="N970" s="60"/>
    </row>
    <row r="971" spans="1:14" s="17" customFormat="1" ht="14.25" hidden="1">
      <c r="A971" s="155" t="s">
        <v>991</v>
      </c>
      <c r="B971" s="154"/>
      <c r="C971" s="154"/>
      <c r="D971" s="150">
        <f t="shared" si="86"/>
        <v>0</v>
      </c>
      <c r="E971" s="151" t="str">
        <f t="shared" si="87"/>
        <v/>
      </c>
      <c r="F971" s="136">
        <f t="shared" si="91"/>
        <v>0</v>
      </c>
      <c r="G971" s="18"/>
      <c r="H971" s="52"/>
      <c r="L971" s="60">
        <f t="shared" si="88"/>
        <v>0</v>
      </c>
      <c r="N971" s="60"/>
    </row>
    <row r="972" spans="1:14" s="17" customFormat="1" ht="14.25" hidden="1">
      <c r="A972" s="155" t="s">
        <v>992</v>
      </c>
      <c r="B972" s="154"/>
      <c r="C972" s="154"/>
      <c r="D972" s="150">
        <f t="shared" si="86"/>
        <v>0</v>
      </c>
      <c r="E972" s="151" t="str">
        <f t="shared" si="87"/>
        <v/>
      </c>
      <c r="F972" s="136">
        <f t="shared" si="91"/>
        <v>0</v>
      </c>
      <c r="G972" s="18"/>
      <c r="H972" s="52"/>
      <c r="L972" s="60">
        <f t="shared" si="88"/>
        <v>0</v>
      </c>
      <c r="N972" s="60"/>
    </row>
    <row r="973" spans="1:14" s="17" customFormat="1" ht="14.25">
      <c r="A973" s="155" t="s">
        <v>993</v>
      </c>
      <c r="B973" s="154">
        <v>564</v>
      </c>
      <c r="C973" s="154"/>
      <c r="D973" s="150">
        <f t="shared" si="86"/>
        <v>-564</v>
      </c>
      <c r="E973" s="151">
        <f t="shared" si="87"/>
        <v>-100</v>
      </c>
      <c r="F973" s="136">
        <f t="shared" si="91"/>
        <v>564</v>
      </c>
      <c r="G973" s="18"/>
      <c r="H973" s="52"/>
      <c r="L973" s="60">
        <f t="shared" si="88"/>
        <v>564</v>
      </c>
      <c r="N973" s="60"/>
    </row>
    <row r="974" spans="1:14" s="17" customFormat="1" ht="14.25" hidden="1">
      <c r="A974" s="153" t="s">
        <v>994</v>
      </c>
      <c r="B974" s="154">
        <f>SUM(B975:B984)</f>
        <v>0</v>
      </c>
      <c r="C974" s="154">
        <f>SUM(C975:C984)</f>
        <v>0</v>
      </c>
      <c r="D974" s="150">
        <f t="shared" si="86"/>
        <v>0</v>
      </c>
      <c r="E974" s="151" t="str">
        <f t="shared" si="87"/>
        <v/>
      </c>
      <c r="F974" s="136">
        <f t="shared" si="91"/>
        <v>0</v>
      </c>
      <c r="G974" s="18"/>
      <c r="H974" s="52"/>
      <c r="L974" s="60">
        <f t="shared" si="88"/>
        <v>0</v>
      </c>
      <c r="N974" s="60"/>
    </row>
    <row r="975" spans="1:14" s="17" customFormat="1" ht="14.25" hidden="1">
      <c r="A975" s="155" t="s">
        <v>271</v>
      </c>
      <c r="B975" s="154">
        <v>0</v>
      </c>
      <c r="C975" s="154">
        <v>0</v>
      </c>
      <c r="D975" s="150">
        <f t="shared" si="86"/>
        <v>0</v>
      </c>
      <c r="E975" s="151" t="str">
        <f t="shared" si="87"/>
        <v/>
      </c>
      <c r="F975" s="136">
        <f t="shared" si="91"/>
        <v>0</v>
      </c>
      <c r="G975" s="18"/>
      <c r="H975" s="52"/>
      <c r="L975" s="60">
        <f t="shared" si="88"/>
        <v>0</v>
      </c>
      <c r="N975" s="60"/>
    </row>
    <row r="976" spans="1:14" s="17" customFormat="1" ht="14.25" hidden="1">
      <c r="A976" s="155" t="s">
        <v>272</v>
      </c>
      <c r="B976" s="154">
        <v>0</v>
      </c>
      <c r="C976" s="154">
        <v>0</v>
      </c>
      <c r="D976" s="150">
        <f t="shared" ref="D976:D1040" si="92">C976-B976</f>
        <v>0</v>
      </c>
      <c r="E976" s="151" t="str">
        <f t="shared" ref="E976:E1040" si="93">IF(B976=0,"",D976/B976*100)</f>
        <v/>
      </c>
      <c r="F976" s="136">
        <f t="shared" si="91"/>
        <v>0</v>
      </c>
      <c r="G976" s="18"/>
      <c r="H976" s="52"/>
      <c r="L976" s="60">
        <f t="shared" si="88"/>
        <v>0</v>
      </c>
      <c r="N976" s="60"/>
    </row>
    <row r="977" spans="1:14" s="17" customFormat="1" ht="14.25" hidden="1">
      <c r="A977" s="155" t="s">
        <v>273</v>
      </c>
      <c r="B977" s="154">
        <v>0</v>
      </c>
      <c r="C977" s="154">
        <v>0</v>
      </c>
      <c r="D977" s="150">
        <f t="shared" si="92"/>
        <v>0</v>
      </c>
      <c r="E977" s="151" t="str">
        <f t="shared" si="93"/>
        <v/>
      </c>
      <c r="F977" s="136">
        <f t="shared" si="91"/>
        <v>0</v>
      </c>
      <c r="G977" s="18"/>
      <c r="H977" s="52"/>
      <c r="L977" s="60">
        <f t="shared" si="88"/>
        <v>0</v>
      </c>
      <c r="N977" s="60"/>
    </row>
    <row r="978" spans="1:14" s="17" customFormat="1" ht="14.25" hidden="1">
      <c r="A978" s="155" t="s">
        <v>995</v>
      </c>
      <c r="B978" s="154">
        <v>0</v>
      </c>
      <c r="C978" s="154">
        <v>0</v>
      </c>
      <c r="D978" s="150">
        <f t="shared" si="92"/>
        <v>0</v>
      </c>
      <c r="E978" s="151" t="str">
        <f t="shared" si="93"/>
        <v/>
      </c>
      <c r="F978" s="136">
        <f t="shared" si="91"/>
        <v>0</v>
      </c>
      <c r="G978" s="18"/>
      <c r="H978" s="52"/>
      <c r="K978" s="17">
        <v>2</v>
      </c>
      <c r="L978" s="60">
        <f t="shared" si="88"/>
        <v>0</v>
      </c>
      <c r="M978" s="60">
        <f>C978-B978</f>
        <v>0</v>
      </c>
      <c r="N978" s="136" t="e">
        <f>M978/B978*100</f>
        <v>#DIV/0!</v>
      </c>
    </row>
    <row r="979" spans="1:14" s="17" customFormat="1" ht="14.25" hidden="1">
      <c r="A979" s="155" t="s">
        <v>996</v>
      </c>
      <c r="B979" s="154">
        <v>0</v>
      </c>
      <c r="C979" s="154">
        <v>0</v>
      </c>
      <c r="D979" s="150">
        <f t="shared" si="92"/>
        <v>0</v>
      </c>
      <c r="E979" s="151" t="str">
        <f t="shared" si="93"/>
        <v/>
      </c>
      <c r="F979" s="136">
        <f t="shared" si="91"/>
        <v>0</v>
      </c>
      <c r="G979" s="18"/>
      <c r="H979" s="52"/>
      <c r="L979" s="60">
        <f t="shared" si="88"/>
        <v>0</v>
      </c>
      <c r="N979" s="60"/>
    </row>
    <row r="980" spans="1:14" s="17" customFormat="1" ht="14.25" hidden="1">
      <c r="A980" s="155" t="s">
        <v>997</v>
      </c>
      <c r="B980" s="154">
        <v>0</v>
      </c>
      <c r="C980" s="154">
        <v>0</v>
      </c>
      <c r="D980" s="150">
        <f t="shared" si="92"/>
        <v>0</v>
      </c>
      <c r="E980" s="151" t="str">
        <f t="shared" si="93"/>
        <v/>
      </c>
      <c r="F980" s="136">
        <f t="shared" si="91"/>
        <v>0</v>
      </c>
      <c r="G980" s="18"/>
      <c r="H980" s="52"/>
      <c r="L980" s="60">
        <f t="shared" si="88"/>
        <v>0</v>
      </c>
      <c r="M980" s="60">
        <f>C980-B980</f>
        <v>0</v>
      </c>
      <c r="N980" s="136" t="e">
        <f>M980/B980*100</f>
        <v>#DIV/0!</v>
      </c>
    </row>
    <row r="981" spans="1:14" s="17" customFormat="1" ht="14.25" hidden="1">
      <c r="A981" s="155" t="s">
        <v>998</v>
      </c>
      <c r="B981" s="154">
        <v>0</v>
      </c>
      <c r="C981" s="154">
        <v>0</v>
      </c>
      <c r="D981" s="150">
        <f t="shared" si="92"/>
        <v>0</v>
      </c>
      <c r="E981" s="151" t="str">
        <f t="shared" si="93"/>
        <v/>
      </c>
      <c r="F981" s="136">
        <f t="shared" si="91"/>
        <v>0</v>
      </c>
      <c r="G981" s="18"/>
      <c r="H981" s="52"/>
      <c r="L981" s="60">
        <f t="shared" ref="L981:L1049" si="94">SUM(B981,C981)</f>
        <v>0</v>
      </c>
      <c r="N981" s="60"/>
    </row>
    <row r="982" spans="1:14" s="17" customFormat="1" ht="14.25" hidden="1">
      <c r="A982" s="155" t="s">
        <v>999</v>
      </c>
      <c r="B982" s="154">
        <v>0</v>
      </c>
      <c r="C982" s="154">
        <v>0</v>
      </c>
      <c r="D982" s="150">
        <f t="shared" si="92"/>
        <v>0</v>
      </c>
      <c r="E982" s="151" t="str">
        <f t="shared" si="93"/>
        <v/>
      </c>
      <c r="F982" s="136">
        <f t="shared" si="91"/>
        <v>0</v>
      </c>
      <c r="G982" s="18"/>
      <c r="H982" s="52"/>
      <c r="L982" s="60">
        <f t="shared" si="94"/>
        <v>0</v>
      </c>
      <c r="N982" s="60"/>
    </row>
    <row r="983" spans="1:14" s="17" customFormat="1" ht="14.25" hidden="1">
      <c r="A983" s="155" t="s">
        <v>1000</v>
      </c>
      <c r="B983" s="154">
        <v>0</v>
      </c>
      <c r="C983" s="154">
        <v>0</v>
      </c>
      <c r="D983" s="150">
        <f t="shared" si="92"/>
        <v>0</v>
      </c>
      <c r="E983" s="151" t="str">
        <f t="shared" si="93"/>
        <v/>
      </c>
      <c r="F983" s="136">
        <f t="shared" si="91"/>
        <v>0</v>
      </c>
      <c r="G983" s="18"/>
      <c r="H983" s="52"/>
      <c r="L983" s="60">
        <f t="shared" si="94"/>
        <v>0</v>
      </c>
      <c r="N983" s="60"/>
    </row>
    <row r="984" spans="1:14" s="17" customFormat="1" ht="14.25" hidden="1">
      <c r="A984" s="155" t="s">
        <v>1001</v>
      </c>
      <c r="B984" s="154">
        <v>0</v>
      </c>
      <c r="C984" s="154">
        <v>0</v>
      </c>
      <c r="D984" s="150">
        <f t="shared" si="92"/>
        <v>0</v>
      </c>
      <c r="E984" s="151" t="str">
        <f t="shared" si="93"/>
        <v/>
      </c>
      <c r="F984" s="136">
        <f t="shared" si="91"/>
        <v>0</v>
      </c>
      <c r="G984" s="18"/>
      <c r="H984" s="52"/>
      <c r="L984" s="60">
        <f t="shared" si="94"/>
        <v>0</v>
      </c>
      <c r="N984" s="60"/>
    </row>
    <row r="985" spans="1:14" s="17" customFormat="1" ht="14.25">
      <c r="A985" s="153" t="s">
        <v>1002</v>
      </c>
      <c r="B985" s="154">
        <f>SUM(B986:B995)</f>
        <v>1259</v>
      </c>
      <c r="C985" s="154">
        <f>SUM(C986:C995)</f>
        <v>503</v>
      </c>
      <c r="D985" s="150">
        <f t="shared" si="92"/>
        <v>-756</v>
      </c>
      <c r="E985" s="151">
        <f t="shared" si="93"/>
        <v>-60.047656870532172</v>
      </c>
      <c r="F985" s="136">
        <f t="shared" si="91"/>
        <v>1762</v>
      </c>
      <c r="G985" s="18"/>
      <c r="H985" s="52"/>
      <c r="L985" s="60">
        <f t="shared" si="94"/>
        <v>1762</v>
      </c>
      <c r="N985" s="60"/>
    </row>
    <row r="986" spans="1:14" s="17" customFormat="1" ht="14.25" hidden="1">
      <c r="A986" s="155" t="s">
        <v>271</v>
      </c>
      <c r="B986" s="154">
        <v>0</v>
      </c>
      <c r="C986" s="154">
        <v>0</v>
      </c>
      <c r="D986" s="150">
        <f t="shared" si="92"/>
        <v>0</v>
      </c>
      <c r="E986" s="151" t="str">
        <f t="shared" si="93"/>
        <v/>
      </c>
      <c r="F986" s="136">
        <f t="shared" si="91"/>
        <v>0</v>
      </c>
      <c r="G986" s="18"/>
      <c r="H986" s="52"/>
      <c r="L986" s="60">
        <f t="shared" si="94"/>
        <v>0</v>
      </c>
      <c r="N986" s="60"/>
    </row>
    <row r="987" spans="1:14" s="17" customFormat="1" ht="14.25" hidden="1">
      <c r="A987" s="155" t="s">
        <v>272</v>
      </c>
      <c r="B987" s="154">
        <v>0</v>
      </c>
      <c r="C987" s="154">
        <v>0</v>
      </c>
      <c r="D987" s="150">
        <f t="shared" si="92"/>
        <v>0</v>
      </c>
      <c r="E987" s="151" t="str">
        <f t="shared" si="93"/>
        <v/>
      </c>
      <c r="F987" s="136">
        <f t="shared" si="91"/>
        <v>0</v>
      </c>
      <c r="G987" s="18"/>
      <c r="H987" s="52"/>
      <c r="L987" s="60">
        <f t="shared" si="94"/>
        <v>0</v>
      </c>
      <c r="N987" s="60"/>
    </row>
    <row r="988" spans="1:14" s="17" customFormat="1" ht="14.25" hidden="1">
      <c r="A988" s="155" t="s">
        <v>273</v>
      </c>
      <c r="B988" s="154">
        <v>0</v>
      </c>
      <c r="C988" s="154">
        <v>0</v>
      </c>
      <c r="D988" s="150">
        <f t="shared" si="92"/>
        <v>0</v>
      </c>
      <c r="E988" s="151" t="str">
        <f t="shared" si="93"/>
        <v/>
      </c>
      <c r="F988" s="136">
        <f t="shared" si="91"/>
        <v>0</v>
      </c>
      <c r="G988" s="18"/>
      <c r="H988" s="52"/>
      <c r="L988" s="60">
        <f t="shared" si="94"/>
        <v>0</v>
      </c>
      <c r="M988" s="60">
        <f>C988-B988</f>
        <v>0</v>
      </c>
      <c r="N988" s="136" t="e">
        <f>M988/B988*100</f>
        <v>#DIV/0!</v>
      </c>
    </row>
    <row r="989" spans="1:14" s="17" customFormat="1" ht="14.25" hidden="1">
      <c r="A989" s="155" t="s">
        <v>1003</v>
      </c>
      <c r="B989" s="154">
        <v>0</v>
      </c>
      <c r="C989" s="154">
        <v>0</v>
      </c>
      <c r="D989" s="150">
        <f t="shared" si="92"/>
        <v>0</v>
      </c>
      <c r="E989" s="151" t="str">
        <f t="shared" si="93"/>
        <v/>
      </c>
      <c r="F989" s="136">
        <f t="shared" si="91"/>
        <v>0</v>
      </c>
      <c r="G989" s="18"/>
      <c r="H989" s="52"/>
      <c r="K989" s="17">
        <v>2</v>
      </c>
      <c r="L989" s="60">
        <f t="shared" si="94"/>
        <v>0</v>
      </c>
      <c r="M989" s="60">
        <f>C989-B989</f>
        <v>0</v>
      </c>
      <c r="N989" s="136" t="e">
        <f>M989/B989*100</f>
        <v>#DIV/0!</v>
      </c>
    </row>
    <row r="990" spans="1:14" s="17" customFormat="1" ht="14.25" hidden="1">
      <c r="A990" s="155" t="s">
        <v>1004</v>
      </c>
      <c r="B990" s="154">
        <v>0</v>
      </c>
      <c r="C990" s="154">
        <v>0</v>
      </c>
      <c r="D990" s="150">
        <f t="shared" si="92"/>
        <v>0</v>
      </c>
      <c r="E990" s="151" t="str">
        <f t="shared" si="93"/>
        <v/>
      </c>
      <c r="F990" s="136">
        <f t="shared" si="91"/>
        <v>0</v>
      </c>
      <c r="G990" s="18"/>
      <c r="H990" s="52"/>
      <c r="L990" s="60">
        <f t="shared" si="94"/>
        <v>0</v>
      </c>
      <c r="M990" s="60">
        <f>C990-B990</f>
        <v>0</v>
      </c>
      <c r="N990" s="136" t="e">
        <f>M990/B990*100</f>
        <v>#DIV/0!</v>
      </c>
    </row>
    <row r="991" spans="1:14" s="17" customFormat="1" ht="14.25" hidden="1">
      <c r="A991" s="155" t="s">
        <v>1005</v>
      </c>
      <c r="B991" s="154">
        <v>0</v>
      </c>
      <c r="C991" s="154">
        <v>0</v>
      </c>
      <c r="D991" s="150">
        <f t="shared" si="92"/>
        <v>0</v>
      </c>
      <c r="E991" s="151" t="str">
        <f t="shared" si="93"/>
        <v/>
      </c>
      <c r="F991" s="136">
        <f t="shared" si="91"/>
        <v>0</v>
      </c>
      <c r="G991" s="18"/>
      <c r="H991" s="52"/>
      <c r="L991" s="60">
        <f t="shared" si="94"/>
        <v>0</v>
      </c>
      <c r="M991" s="60">
        <f>C991-B991</f>
        <v>0</v>
      </c>
      <c r="N991" s="136" t="e">
        <f>M991/B991*100</f>
        <v>#DIV/0!</v>
      </c>
    </row>
    <row r="992" spans="1:14" s="17" customFormat="1" ht="14.25" hidden="1">
      <c r="A992" s="155" t="s">
        <v>1006</v>
      </c>
      <c r="B992" s="154">
        <v>0</v>
      </c>
      <c r="C992" s="154">
        <v>0</v>
      </c>
      <c r="D992" s="150">
        <f t="shared" si="92"/>
        <v>0</v>
      </c>
      <c r="E992" s="151" t="str">
        <f t="shared" si="93"/>
        <v/>
      </c>
      <c r="F992" s="136">
        <f t="shared" si="91"/>
        <v>0</v>
      </c>
      <c r="G992" s="18"/>
      <c r="H992" s="52"/>
      <c r="L992" s="60">
        <f t="shared" si="94"/>
        <v>0</v>
      </c>
      <c r="M992" s="60">
        <f>C992-B992</f>
        <v>0</v>
      </c>
      <c r="N992" s="136" t="e">
        <f>M992/B992*100</f>
        <v>#DIV/0!</v>
      </c>
    </row>
    <row r="993" spans="1:14" s="17" customFormat="1" ht="14.25" hidden="1">
      <c r="A993" s="155" t="s">
        <v>1007</v>
      </c>
      <c r="B993" s="154">
        <v>0</v>
      </c>
      <c r="C993" s="154">
        <v>0</v>
      </c>
      <c r="D993" s="150">
        <f t="shared" si="92"/>
        <v>0</v>
      </c>
      <c r="E993" s="151" t="str">
        <f t="shared" si="93"/>
        <v/>
      </c>
      <c r="F993" s="136">
        <f t="shared" si="91"/>
        <v>0</v>
      </c>
      <c r="G993" s="18"/>
      <c r="H993" s="52"/>
      <c r="L993" s="60">
        <f t="shared" si="94"/>
        <v>0</v>
      </c>
      <c r="N993" s="60"/>
    </row>
    <row r="994" spans="1:14" s="17" customFormat="1" ht="14.25" hidden="1">
      <c r="A994" s="155" t="s">
        <v>1008</v>
      </c>
      <c r="B994" s="154">
        <v>0</v>
      </c>
      <c r="C994" s="154">
        <v>0</v>
      </c>
      <c r="D994" s="150">
        <f t="shared" si="92"/>
        <v>0</v>
      </c>
      <c r="E994" s="151" t="str">
        <f t="shared" si="93"/>
        <v/>
      </c>
      <c r="F994" s="136">
        <f t="shared" si="91"/>
        <v>0</v>
      </c>
      <c r="G994" s="18"/>
      <c r="H994" s="52"/>
      <c r="L994" s="60">
        <f t="shared" si="94"/>
        <v>0</v>
      </c>
      <c r="N994" s="60"/>
    </row>
    <row r="995" spans="1:14" s="17" customFormat="1" ht="14.25">
      <c r="A995" s="155" t="s">
        <v>1009</v>
      </c>
      <c r="B995" s="154">
        <v>1259</v>
      </c>
      <c r="C995" s="154">
        <v>503</v>
      </c>
      <c r="D995" s="150">
        <f t="shared" si="92"/>
        <v>-756</v>
      </c>
      <c r="E995" s="151">
        <f t="shared" si="93"/>
        <v>-60.047656870532172</v>
      </c>
      <c r="F995" s="136">
        <f t="shared" si="91"/>
        <v>1762</v>
      </c>
      <c r="G995" s="18"/>
      <c r="H995" s="52"/>
      <c r="L995" s="60">
        <f t="shared" si="94"/>
        <v>1762</v>
      </c>
      <c r="N995" s="60"/>
    </row>
    <row r="996" spans="1:14" s="17" customFormat="1" ht="14.25" hidden="1">
      <c r="A996" s="153" t="s">
        <v>1010</v>
      </c>
      <c r="B996" s="154">
        <f>SUM(B997:B1001)</f>
        <v>0</v>
      </c>
      <c r="C996" s="154">
        <f>SUM(C997:C1001)</f>
        <v>0</v>
      </c>
      <c r="D996" s="150">
        <f t="shared" si="92"/>
        <v>0</v>
      </c>
      <c r="E996" s="151" t="str">
        <f t="shared" si="93"/>
        <v/>
      </c>
      <c r="F996" s="136">
        <f t="shared" si="91"/>
        <v>0</v>
      </c>
      <c r="G996" s="18"/>
      <c r="H996" s="52"/>
      <c r="L996" s="60"/>
      <c r="N996" s="60"/>
    </row>
    <row r="997" spans="1:14" s="17" customFormat="1" ht="14.25" hidden="1">
      <c r="A997" s="155" t="s">
        <v>589</v>
      </c>
      <c r="B997" s="154">
        <v>0</v>
      </c>
      <c r="C997" s="154">
        <v>0</v>
      </c>
      <c r="D997" s="150">
        <f t="shared" si="92"/>
        <v>0</v>
      </c>
      <c r="E997" s="151" t="str">
        <f t="shared" si="93"/>
        <v/>
      </c>
      <c r="F997" s="136">
        <f t="shared" si="91"/>
        <v>0</v>
      </c>
      <c r="G997" s="18"/>
      <c r="H997" s="52"/>
      <c r="K997" s="17">
        <v>2</v>
      </c>
      <c r="L997" s="60">
        <f t="shared" si="94"/>
        <v>0</v>
      </c>
      <c r="M997" s="60">
        <f>C997-B997</f>
        <v>0</v>
      </c>
      <c r="N997" s="136" t="e">
        <f>M997/B997*100</f>
        <v>#DIV/0!</v>
      </c>
    </row>
    <row r="998" spans="1:14" s="17" customFormat="1" ht="14.25" hidden="1">
      <c r="A998" s="155" t="s">
        <v>1011</v>
      </c>
      <c r="B998" s="154"/>
      <c r="C998" s="154"/>
      <c r="D998" s="150">
        <f t="shared" si="92"/>
        <v>0</v>
      </c>
      <c r="E998" s="151" t="str">
        <f t="shared" si="93"/>
        <v/>
      </c>
      <c r="F998" s="136">
        <f t="shared" si="91"/>
        <v>0</v>
      </c>
      <c r="G998" s="18"/>
      <c r="H998" s="52"/>
      <c r="L998" s="60">
        <f t="shared" si="94"/>
        <v>0</v>
      </c>
      <c r="M998" s="60">
        <f>C998-B998</f>
        <v>0</v>
      </c>
      <c r="N998" s="136" t="e">
        <f>M998/B998*100</f>
        <v>#DIV/0!</v>
      </c>
    </row>
    <row r="999" spans="1:14" s="17" customFormat="1" ht="14.25" hidden="1">
      <c r="A999" s="155" t="s">
        <v>1012</v>
      </c>
      <c r="B999" s="154"/>
      <c r="C999" s="154"/>
      <c r="D999" s="150">
        <f t="shared" si="92"/>
        <v>0</v>
      </c>
      <c r="E999" s="151" t="str">
        <f t="shared" si="93"/>
        <v/>
      </c>
      <c r="F999" s="136">
        <f t="shared" si="91"/>
        <v>0</v>
      </c>
      <c r="G999" s="18"/>
      <c r="H999" s="52"/>
      <c r="L999" s="60">
        <f t="shared" si="94"/>
        <v>0</v>
      </c>
      <c r="M999" s="60">
        <f>C999-B999</f>
        <v>0</v>
      </c>
      <c r="N999" s="136" t="e">
        <f>M999/B999*100</f>
        <v>#DIV/0!</v>
      </c>
    </row>
    <row r="1000" spans="1:14" s="17" customFormat="1" ht="14.25" hidden="1">
      <c r="A1000" s="155" t="s">
        <v>1013</v>
      </c>
      <c r="B1000" s="154"/>
      <c r="C1000" s="154"/>
      <c r="D1000" s="150">
        <f t="shared" si="92"/>
        <v>0</v>
      </c>
      <c r="E1000" s="151" t="str">
        <f t="shared" si="93"/>
        <v/>
      </c>
      <c r="F1000" s="136">
        <f t="shared" si="91"/>
        <v>0</v>
      </c>
      <c r="G1000" s="18"/>
      <c r="H1000" s="52"/>
      <c r="L1000" s="60">
        <f t="shared" si="94"/>
        <v>0</v>
      </c>
      <c r="M1000" s="60">
        <f>C1000-B1000</f>
        <v>0</v>
      </c>
      <c r="N1000" s="136" t="e">
        <f>M1000/B1000*100</f>
        <v>#DIV/0!</v>
      </c>
    </row>
    <row r="1001" spans="1:14" s="17" customFormat="1" ht="14.25" hidden="1">
      <c r="A1001" s="155" t="s">
        <v>1014</v>
      </c>
      <c r="B1001" s="154"/>
      <c r="C1001" s="154"/>
      <c r="D1001" s="150">
        <f t="shared" si="92"/>
        <v>0</v>
      </c>
      <c r="E1001" s="151" t="str">
        <f t="shared" si="93"/>
        <v/>
      </c>
      <c r="F1001" s="136">
        <f t="shared" si="91"/>
        <v>0</v>
      </c>
      <c r="G1001" s="18"/>
      <c r="H1001" s="52"/>
      <c r="L1001" s="60">
        <f t="shared" si="94"/>
        <v>0</v>
      </c>
      <c r="N1001" s="60"/>
    </row>
    <row r="1002" spans="1:14" s="17" customFormat="1" ht="14.25">
      <c r="A1002" s="153" t="s">
        <v>1015</v>
      </c>
      <c r="B1002" s="154">
        <f>SUM(B1003:B1008)</f>
        <v>565</v>
      </c>
      <c r="C1002" s="154">
        <f>SUM(C1003:C1008)</f>
        <v>549</v>
      </c>
      <c r="D1002" s="150">
        <f t="shared" si="92"/>
        <v>-16</v>
      </c>
      <c r="E1002" s="151">
        <f t="shared" si="93"/>
        <v>-2.831858407079646</v>
      </c>
      <c r="F1002" s="136">
        <f t="shared" si="91"/>
        <v>1114</v>
      </c>
      <c r="G1002" s="18"/>
      <c r="H1002" s="52"/>
      <c r="L1002" s="60">
        <f t="shared" si="94"/>
        <v>1114</v>
      </c>
      <c r="M1002" s="60">
        <f>C1002-B1002</f>
        <v>-16</v>
      </c>
      <c r="N1002" s="136">
        <f>M1002/B1002*100</f>
        <v>-2.831858407079646</v>
      </c>
    </row>
    <row r="1003" spans="1:14" s="17" customFormat="1" ht="14.25">
      <c r="A1003" s="155" t="s">
        <v>1429</v>
      </c>
      <c r="B1003" s="154">
        <v>478</v>
      </c>
      <c r="C1003" s="154">
        <v>30</v>
      </c>
      <c r="D1003" s="150">
        <f t="shared" si="92"/>
        <v>-448</v>
      </c>
      <c r="E1003" s="151">
        <f t="shared" si="93"/>
        <v>-93.723849372384933</v>
      </c>
      <c r="F1003" s="136">
        <f t="shared" si="91"/>
        <v>508</v>
      </c>
      <c r="G1003" s="18"/>
      <c r="H1003" s="52"/>
      <c r="L1003" s="60">
        <f t="shared" si="94"/>
        <v>508</v>
      </c>
      <c r="N1003" s="60"/>
    </row>
    <row r="1004" spans="1:14" s="17" customFormat="1" ht="14.25" hidden="1">
      <c r="A1004" s="155" t="s">
        <v>1016</v>
      </c>
      <c r="B1004" s="154"/>
      <c r="C1004" s="154"/>
      <c r="D1004" s="150">
        <f t="shared" si="92"/>
        <v>0</v>
      </c>
      <c r="E1004" s="151" t="str">
        <f t="shared" si="93"/>
        <v/>
      </c>
      <c r="F1004" s="136">
        <f t="shared" si="91"/>
        <v>0</v>
      </c>
      <c r="G1004" s="18"/>
      <c r="H1004" s="52"/>
      <c r="K1004" s="17">
        <v>2</v>
      </c>
      <c r="L1004" s="60">
        <f t="shared" si="94"/>
        <v>0</v>
      </c>
      <c r="M1004" s="60">
        <f>C1004-B1004</f>
        <v>0</v>
      </c>
      <c r="N1004" s="136" t="e">
        <f>M1004/B1004*100</f>
        <v>#DIV/0!</v>
      </c>
    </row>
    <row r="1005" spans="1:14" s="17" customFormat="1" ht="14.25">
      <c r="A1005" s="155" t="s">
        <v>1017</v>
      </c>
      <c r="B1005" s="154">
        <v>23</v>
      </c>
      <c r="C1005" s="154">
        <v>479</v>
      </c>
      <c r="D1005" s="150">
        <f t="shared" si="92"/>
        <v>456</v>
      </c>
      <c r="E1005" s="151">
        <f t="shared" si="93"/>
        <v>1982.6086956521738</v>
      </c>
      <c r="F1005" s="136">
        <f t="shared" si="91"/>
        <v>502</v>
      </c>
      <c r="G1005" s="18"/>
      <c r="H1005" s="52"/>
      <c r="L1005" s="60">
        <f t="shared" si="94"/>
        <v>502</v>
      </c>
      <c r="M1005" s="60">
        <f>C1005-B1005</f>
        <v>456</v>
      </c>
      <c r="N1005" s="136">
        <f>M1005/B1005*100</f>
        <v>1982.6086956521738</v>
      </c>
    </row>
    <row r="1006" spans="1:14" s="17" customFormat="1" ht="14.25" hidden="1">
      <c r="A1006" s="155" t="s">
        <v>1018</v>
      </c>
      <c r="B1006" s="154"/>
      <c r="C1006" s="154"/>
      <c r="D1006" s="150">
        <f t="shared" si="92"/>
        <v>0</v>
      </c>
      <c r="E1006" s="151" t="str">
        <f t="shared" si="93"/>
        <v/>
      </c>
      <c r="F1006" s="136">
        <f t="shared" si="91"/>
        <v>0</v>
      </c>
      <c r="G1006" s="18"/>
      <c r="H1006" s="52"/>
      <c r="L1006" s="60">
        <f t="shared" si="94"/>
        <v>0</v>
      </c>
      <c r="N1006" s="60"/>
    </row>
    <row r="1007" spans="1:14" s="17" customFormat="1" ht="14.25">
      <c r="A1007" s="155" t="s">
        <v>1430</v>
      </c>
      <c r="B1007" s="154">
        <v>64</v>
      </c>
      <c r="C1007" s="154">
        <v>40</v>
      </c>
      <c r="D1007" s="150">
        <f t="shared" si="92"/>
        <v>-24</v>
      </c>
      <c r="E1007" s="151">
        <f t="shared" si="93"/>
        <v>-37.5</v>
      </c>
      <c r="F1007" s="136">
        <f t="shared" si="91"/>
        <v>104</v>
      </c>
      <c r="G1007" s="18"/>
      <c r="H1007" s="52"/>
      <c r="L1007" s="60"/>
      <c r="M1007" s="60"/>
      <c r="N1007" s="136"/>
    </row>
    <row r="1008" spans="1:14" s="17" customFormat="1" ht="14.25" hidden="1">
      <c r="A1008" s="155" t="s">
        <v>1019</v>
      </c>
      <c r="B1008" s="154"/>
      <c r="C1008" s="154"/>
      <c r="D1008" s="150">
        <f t="shared" si="92"/>
        <v>0</v>
      </c>
      <c r="E1008" s="151" t="str">
        <f t="shared" si="93"/>
        <v/>
      </c>
      <c r="F1008" s="136">
        <f t="shared" si="91"/>
        <v>0</v>
      </c>
      <c r="G1008" s="18"/>
      <c r="H1008" s="52"/>
      <c r="L1008" s="60">
        <f t="shared" si="94"/>
        <v>0</v>
      </c>
      <c r="M1008" s="60">
        <f>C1008-B1008</f>
        <v>0</v>
      </c>
      <c r="N1008" s="136" t="e">
        <f>M1008/B1008*100</f>
        <v>#DIV/0!</v>
      </c>
    </row>
    <row r="1009" spans="1:14" s="17" customFormat="1" ht="14.25">
      <c r="A1009" s="153" t="s">
        <v>1020</v>
      </c>
      <c r="B1009" s="154">
        <f>SUM(B1010:B1016)</f>
        <v>261</v>
      </c>
      <c r="C1009" s="154">
        <f>SUM(C1010:C1016)</f>
        <v>92</v>
      </c>
      <c r="D1009" s="150">
        <f t="shared" si="92"/>
        <v>-169</v>
      </c>
      <c r="E1009" s="151">
        <f t="shared" si="93"/>
        <v>-64.750957854406138</v>
      </c>
      <c r="F1009" s="136">
        <f t="shared" si="91"/>
        <v>353</v>
      </c>
      <c r="G1009" s="18"/>
      <c r="H1009" s="52"/>
      <c r="L1009" s="60">
        <f t="shared" si="94"/>
        <v>353</v>
      </c>
      <c r="N1009" s="60"/>
    </row>
    <row r="1010" spans="1:14" s="17" customFormat="1" ht="14.25" hidden="1">
      <c r="A1010" s="155" t="s">
        <v>1021</v>
      </c>
      <c r="B1010" s="154"/>
      <c r="C1010" s="154"/>
      <c r="D1010" s="150">
        <f t="shared" si="92"/>
        <v>0</v>
      </c>
      <c r="E1010" s="151" t="str">
        <f t="shared" si="93"/>
        <v/>
      </c>
      <c r="F1010" s="136">
        <f t="shared" si="91"/>
        <v>0</v>
      </c>
      <c r="G1010" s="18"/>
      <c r="H1010" s="52"/>
      <c r="L1010" s="60">
        <f t="shared" si="94"/>
        <v>0</v>
      </c>
      <c r="N1010" s="60"/>
    </row>
    <row r="1011" spans="1:14" s="17" customFormat="1" ht="14.25" hidden="1">
      <c r="A1011" s="155" t="s">
        <v>1022</v>
      </c>
      <c r="B1011" s="154"/>
      <c r="C1011" s="154"/>
      <c r="D1011" s="150">
        <f t="shared" si="92"/>
        <v>0</v>
      </c>
      <c r="E1011" s="151" t="str">
        <f t="shared" si="93"/>
        <v/>
      </c>
      <c r="F1011" s="136">
        <f t="shared" si="91"/>
        <v>0</v>
      </c>
      <c r="G1011" s="18"/>
      <c r="H1011" s="52"/>
      <c r="K1011" s="17">
        <v>2</v>
      </c>
      <c r="L1011" s="60">
        <f t="shared" si="94"/>
        <v>0</v>
      </c>
      <c r="N1011" s="60"/>
    </row>
    <row r="1012" spans="1:14" s="17" customFormat="1" ht="14.25">
      <c r="A1012" s="155" t="s">
        <v>1023</v>
      </c>
      <c r="B1012" s="154">
        <v>201</v>
      </c>
      <c r="C1012" s="154">
        <v>89</v>
      </c>
      <c r="D1012" s="150">
        <f t="shared" si="92"/>
        <v>-112</v>
      </c>
      <c r="E1012" s="151">
        <f t="shared" si="93"/>
        <v>-55.721393034825873</v>
      </c>
      <c r="F1012" s="136">
        <f t="shared" si="91"/>
        <v>290</v>
      </c>
      <c r="G1012" s="18"/>
      <c r="H1012" s="52"/>
      <c r="L1012" s="60">
        <f t="shared" si="94"/>
        <v>290</v>
      </c>
      <c r="N1012" s="60"/>
    </row>
    <row r="1013" spans="1:14" s="17" customFormat="1" ht="14.25">
      <c r="A1013" s="155" t="s">
        <v>1024</v>
      </c>
      <c r="B1013" s="154">
        <v>60</v>
      </c>
      <c r="C1013" s="154"/>
      <c r="D1013" s="150">
        <f t="shared" si="92"/>
        <v>-60</v>
      </c>
      <c r="E1013" s="151">
        <f t="shared" si="93"/>
        <v>-100</v>
      </c>
      <c r="F1013" s="136">
        <f t="shared" si="91"/>
        <v>60</v>
      </c>
      <c r="G1013" s="18"/>
      <c r="H1013" s="52"/>
      <c r="L1013" s="60">
        <f t="shared" si="94"/>
        <v>60</v>
      </c>
      <c r="N1013" s="60"/>
    </row>
    <row r="1014" spans="1:14" s="17" customFormat="1" ht="14.25" hidden="1">
      <c r="A1014" s="155" t="s">
        <v>1025</v>
      </c>
      <c r="B1014" s="154"/>
      <c r="C1014" s="154"/>
      <c r="D1014" s="150">
        <f t="shared" si="92"/>
        <v>0</v>
      </c>
      <c r="E1014" s="151" t="str">
        <f t="shared" si="93"/>
        <v/>
      </c>
      <c r="F1014" s="136">
        <f t="shared" si="91"/>
        <v>0</v>
      </c>
      <c r="G1014" s="18"/>
      <c r="H1014" s="52"/>
      <c r="L1014" s="60">
        <f t="shared" si="94"/>
        <v>0</v>
      </c>
      <c r="N1014" s="60"/>
    </row>
    <row r="1015" spans="1:14" s="17" customFormat="1" ht="14.25" hidden="1">
      <c r="A1015" s="155" t="s">
        <v>1026</v>
      </c>
      <c r="B1015" s="154">
        <v>0</v>
      </c>
      <c r="C1015" s="154">
        <v>0</v>
      </c>
      <c r="D1015" s="150">
        <f t="shared" si="92"/>
        <v>0</v>
      </c>
      <c r="E1015" s="151" t="str">
        <f t="shared" si="93"/>
        <v/>
      </c>
      <c r="F1015" s="136">
        <f t="shared" si="91"/>
        <v>0</v>
      </c>
      <c r="G1015" s="18"/>
      <c r="H1015" s="52"/>
      <c r="L1015" s="60"/>
      <c r="N1015" s="60"/>
    </row>
    <row r="1016" spans="1:14" s="17" customFormat="1" ht="14.25">
      <c r="A1016" s="155" t="s">
        <v>1431</v>
      </c>
      <c r="B1016" s="154"/>
      <c r="C1016" s="154">
        <v>3</v>
      </c>
      <c r="D1016" s="150">
        <f t="shared" si="92"/>
        <v>3</v>
      </c>
      <c r="E1016" s="151" t="str">
        <f t="shared" si="93"/>
        <v/>
      </c>
      <c r="F1016" s="136">
        <f t="shared" si="91"/>
        <v>3</v>
      </c>
      <c r="G1016" s="18"/>
      <c r="H1016" s="52"/>
      <c r="L1016" s="60"/>
      <c r="N1016" s="60"/>
    </row>
    <row r="1017" spans="1:14" s="17" customFormat="1" ht="14.25">
      <c r="A1017" s="153" t="s">
        <v>1432</v>
      </c>
      <c r="B1017" s="154">
        <f>SUM(B1018:B1020)</f>
        <v>1289</v>
      </c>
      <c r="C1017" s="154">
        <f>SUM(C1018:C1020)</f>
        <v>0</v>
      </c>
      <c r="D1017" s="150">
        <f t="shared" si="92"/>
        <v>-1289</v>
      </c>
      <c r="E1017" s="151">
        <f t="shared" si="93"/>
        <v>-100</v>
      </c>
      <c r="F1017" s="136">
        <f t="shared" si="91"/>
        <v>1289</v>
      </c>
      <c r="G1017" s="18"/>
      <c r="H1017" s="52"/>
      <c r="L1017" s="60"/>
      <c r="N1017" s="60"/>
    </row>
    <row r="1018" spans="1:14" s="17" customFormat="1" ht="14.25" hidden="1">
      <c r="A1018" s="155" t="s">
        <v>1027</v>
      </c>
      <c r="B1018" s="154">
        <v>0</v>
      </c>
      <c r="C1018" s="154">
        <v>0</v>
      </c>
      <c r="D1018" s="150">
        <f t="shared" si="92"/>
        <v>0</v>
      </c>
      <c r="E1018" s="151" t="str">
        <f t="shared" si="93"/>
        <v/>
      </c>
      <c r="F1018" s="136">
        <f t="shared" si="91"/>
        <v>0</v>
      </c>
      <c r="G1018" s="18"/>
      <c r="H1018" s="52"/>
      <c r="K1018" s="17">
        <v>2</v>
      </c>
      <c r="L1018" s="60">
        <f t="shared" si="94"/>
        <v>0</v>
      </c>
      <c r="M1018" s="60">
        <f>C1018-B1018</f>
        <v>0</v>
      </c>
      <c r="N1018" s="136" t="e">
        <f>M1018/B1018*100</f>
        <v>#DIV/0!</v>
      </c>
    </row>
    <row r="1019" spans="1:14" s="17" customFormat="1" ht="14.25" hidden="1">
      <c r="A1019" s="155" t="s">
        <v>1028</v>
      </c>
      <c r="B1019" s="154">
        <v>0</v>
      </c>
      <c r="C1019" s="154">
        <v>0</v>
      </c>
      <c r="D1019" s="150">
        <f t="shared" si="92"/>
        <v>0</v>
      </c>
      <c r="E1019" s="151" t="str">
        <f t="shared" si="93"/>
        <v/>
      </c>
      <c r="F1019" s="136">
        <f t="shared" si="91"/>
        <v>0</v>
      </c>
      <c r="G1019" s="18"/>
      <c r="H1019" s="52"/>
      <c r="L1019" s="60">
        <f t="shared" si="94"/>
        <v>0</v>
      </c>
      <c r="N1019" s="60"/>
    </row>
    <row r="1020" spans="1:14" s="17" customFormat="1" ht="14.25">
      <c r="A1020" s="155" t="s">
        <v>1029</v>
      </c>
      <c r="B1020" s="154">
        <v>1289</v>
      </c>
      <c r="C1020" s="154">
        <v>0</v>
      </c>
      <c r="D1020" s="150">
        <f t="shared" si="92"/>
        <v>-1289</v>
      </c>
      <c r="E1020" s="151">
        <f t="shared" si="93"/>
        <v>-100</v>
      </c>
      <c r="F1020" s="136">
        <f t="shared" si="91"/>
        <v>1289</v>
      </c>
      <c r="G1020" s="18"/>
      <c r="H1020" s="52"/>
      <c r="L1020" s="60">
        <f t="shared" si="94"/>
        <v>1289</v>
      </c>
      <c r="M1020" s="60">
        <f>C1020-B1020</f>
        <v>-1289</v>
      </c>
      <c r="N1020" s="136">
        <f>M1020/B1020*100</f>
        <v>-100</v>
      </c>
    </row>
    <row r="1021" spans="1:14" s="17" customFormat="1" ht="14.25" hidden="1">
      <c r="A1021" s="153" t="s">
        <v>1030</v>
      </c>
      <c r="B1021" s="154">
        <f>SUM(B1022:B1023)</f>
        <v>0</v>
      </c>
      <c r="C1021" s="154">
        <f>SUM(C1022:C1023)</f>
        <v>0</v>
      </c>
      <c r="D1021" s="150">
        <f t="shared" si="92"/>
        <v>0</v>
      </c>
      <c r="E1021" s="151" t="str">
        <f t="shared" si="93"/>
        <v/>
      </c>
      <c r="F1021" s="136">
        <f t="shared" si="91"/>
        <v>0</v>
      </c>
      <c r="G1021" s="18"/>
      <c r="H1021" s="52"/>
      <c r="K1021" s="17">
        <v>1</v>
      </c>
      <c r="L1021" s="60">
        <f t="shared" si="94"/>
        <v>0</v>
      </c>
      <c r="M1021" s="60">
        <f>C1021-B1021</f>
        <v>0</v>
      </c>
      <c r="N1021" s="136" t="e">
        <f>M1021/B1021*100</f>
        <v>#DIV/0!</v>
      </c>
    </row>
    <row r="1022" spans="1:14" s="17" customFormat="1" ht="14.25" hidden="1">
      <c r="A1022" s="155" t="s">
        <v>1031</v>
      </c>
      <c r="B1022" s="154">
        <v>0</v>
      </c>
      <c r="C1022" s="154">
        <v>0</v>
      </c>
      <c r="D1022" s="150">
        <f t="shared" si="92"/>
        <v>0</v>
      </c>
      <c r="E1022" s="151" t="str">
        <f t="shared" si="93"/>
        <v/>
      </c>
      <c r="F1022" s="136">
        <f t="shared" si="91"/>
        <v>0</v>
      </c>
      <c r="G1022" s="18"/>
      <c r="H1022" s="52"/>
      <c r="K1022" s="17">
        <v>2</v>
      </c>
      <c r="L1022" s="60">
        <f t="shared" si="94"/>
        <v>0</v>
      </c>
      <c r="M1022" s="60">
        <f>C1022-B1022</f>
        <v>0</v>
      </c>
      <c r="N1022" s="136" t="e">
        <f>M1022/B1022*100</f>
        <v>#DIV/0!</v>
      </c>
    </row>
    <row r="1023" spans="1:14" s="17" customFormat="1" ht="14.25" hidden="1">
      <c r="A1023" s="155" t="s">
        <v>1032</v>
      </c>
      <c r="B1023" s="154"/>
      <c r="C1023" s="154"/>
      <c r="D1023" s="150">
        <f t="shared" si="92"/>
        <v>0</v>
      </c>
      <c r="E1023" s="151" t="str">
        <f t="shared" si="93"/>
        <v/>
      </c>
      <c r="F1023" s="136">
        <f t="shared" si="91"/>
        <v>0</v>
      </c>
      <c r="G1023" s="18"/>
      <c r="H1023" s="52"/>
      <c r="L1023" s="60">
        <f t="shared" si="94"/>
        <v>0</v>
      </c>
      <c r="M1023" s="60">
        <f>C1023-B1023</f>
        <v>0</v>
      </c>
      <c r="N1023" s="136" t="e">
        <f>M1023/B1023*100</f>
        <v>#DIV/0!</v>
      </c>
    </row>
    <row r="1024" spans="1:14" s="17" customFormat="1" ht="14.25">
      <c r="A1024" s="153" t="s">
        <v>1033</v>
      </c>
      <c r="B1024" s="154">
        <f>B1025+B1048+B1058+B1068+B1073+B1080+B1085</f>
        <v>2571</v>
      </c>
      <c r="C1024" s="154">
        <f>C1025+C1048+C1058+C1068+C1073+C1080+C1085</f>
        <v>263</v>
      </c>
      <c r="D1024" s="150">
        <f t="shared" si="92"/>
        <v>-2308</v>
      </c>
      <c r="E1024" s="151">
        <f t="shared" si="93"/>
        <v>-89.770517308440304</v>
      </c>
      <c r="F1024" s="136">
        <f t="shared" ref="F1024:F1087" si="95">B1024+C1024</f>
        <v>2834</v>
      </c>
      <c r="G1024" s="18"/>
      <c r="H1024" s="52"/>
      <c r="L1024" s="60">
        <f t="shared" si="94"/>
        <v>2834</v>
      </c>
      <c r="M1024" s="60">
        <f>C1024-B1024</f>
        <v>-2308</v>
      </c>
      <c r="N1024" s="136">
        <f>M1024/B1024*100</f>
        <v>-89.770517308440304</v>
      </c>
    </row>
    <row r="1025" spans="1:14" s="17" customFormat="1" ht="14.25">
      <c r="A1025" s="153" t="s">
        <v>1034</v>
      </c>
      <c r="B1025" s="154">
        <f>SUM(B1026:B1047)</f>
        <v>2430</v>
      </c>
      <c r="C1025" s="154">
        <f>SUM(C1026:C1047)</f>
        <v>263</v>
      </c>
      <c r="D1025" s="150">
        <f t="shared" si="92"/>
        <v>-2167</v>
      </c>
      <c r="E1025" s="151">
        <f t="shared" si="93"/>
        <v>-89.176954732510282</v>
      </c>
      <c r="F1025" s="136">
        <f t="shared" si="95"/>
        <v>2693</v>
      </c>
      <c r="G1025" s="18"/>
      <c r="H1025" s="52"/>
      <c r="L1025" s="60">
        <f t="shared" si="94"/>
        <v>2693</v>
      </c>
      <c r="N1025" s="60"/>
    </row>
    <row r="1026" spans="1:14" s="17" customFormat="1" ht="14.25">
      <c r="A1026" s="155" t="s">
        <v>271</v>
      </c>
      <c r="B1026" s="154">
        <v>79</v>
      </c>
      <c r="C1026" s="154">
        <v>59</v>
      </c>
      <c r="D1026" s="150">
        <f t="shared" si="92"/>
        <v>-20</v>
      </c>
      <c r="E1026" s="151">
        <f t="shared" si="93"/>
        <v>-25.316455696202532</v>
      </c>
      <c r="F1026" s="136">
        <f t="shared" si="95"/>
        <v>138</v>
      </c>
      <c r="G1026" s="18"/>
      <c r="H1026" s="52"/>
      <c r="L1026" s="60">
        <f t="shared" si="94"/>
        <v>138</v>
      </c>
      <c r="N1026" s="60"/>
    </row>
    <row r="1027" spans="1:14" s="17" customFormat="1" ht="14.25">
      <c r="A1027" s="155" t="s">
        <v>272</v>
      </c>
      <c r="B1027" s="154">
        <v>237</v>
      </c>
      <c r="C1027" s="154"/>
      <c r="D1027" s="150">
        <f t="shared" si="92"/>
        <v>-237</v>
      </c>
      <c r="E1027" s="151">
        <f t="shared" si="93"/>
        <v>-100</v>
      </c>
      <c r="F1027" s="136">
        <f t="shared" si="95"/>
        <v>237</v>
      </c>
      <c r="G1027" s="18"/>
      <c r="H1027" s="52"/>
      <c r="L1027" s="60">
        <f t="shared" si="94"/>
        <v>237</v>
      </c>
      <c r="N1027" s="60"/>
    </row>
    <row r="1028" spans="1:14" s="17" customFormat="1" ht="14.25" hidden="1">
      <c r="A1028" s="155" t="s">
        <v>273</v>
      </c>
      <c r="B1028" s="154"/>
      <c r="C1028" s="154"/>
      <c r="D1028" s="150">
        <f t="shared" si="92"/>
        <v>0</v>
      </c>
      <c r="E1028" s="151" t="str">
        <f t="shared" si="93"/>
        <v/>
      </c>
      <c r="F1028" s="136">
        <f t="shared" si="95"/>
        <v>0</v>
      </c>
      <c r="G1028" s="18"/>
      <c r="H1028" s="52"/>
      <c r="L1028" s="60">
        <f t="shared" si="94"/>
        <v>0</v>
      </c>
      <c r="N1028" s="60"/>
    </row>
    <row r="1029" spans="1:14" s="17" customFormat="1" ht="14.25" hidden="1">
      <c r="A1029" s="155" t="s">
        <v>1035</v>
      </c>
      <c r="B1029" s="154"/>
      <c r="C1029" s="154"/>
      <c r="D1029" s="150">
        <f t="shared" si="92"/>
        <v>0</v>
      </c>
      <c r="E1029" s="151" t="str">
        <f t="shared" si="93"/>
        <v/>
      </c>
      <c r="F1029" s="136">
        <f t="shared" si="95"/>
        <v>0</v>
      </c>
      <c r="G1029" s="18"/>
      <c r="H1029" s="52"/>
      <c r="L1029" s="60">
        <f t="shared" si="94"/>
        <v>0</v>
      </c>
      <c r="N1029" s="60"/>
    </row>
    <row r="1030" spans="1:14" s="17" customFormat="1" ht="14.25">
      <c r="A1030" s="155" t="s">
        <v>1036</v>
      </c>
      <c r="B1030" s="154">
        <v>10</v>
      </c>
      <c r="C1030" s="154"/>
      <c r="D1030" s="150">
        <f t="shared" si="92"/>
        <v>-10</v>
      </c>
      <c r="E1030" s="151">
        <f t="shared" si="93"/>
        <v>-100</v>
      </c>
      <c r="F1030" s="136">
        <f t="shared" si="95"/>
        <v>10</v>
      </c>
      <c r="G1030" s="18"/>
      <c r="H1030" s="52"/>
      <c r="L1030" s="60">
        <f t="shared" si="94"/>
        <v>10</v>
      </c>
      <c r="N1030" s="60"/>
    </row>
    <row r="1031" spans="1:14" s="17" customFormat="1" ht="14.25" hidden="1">
      <c r="A1031" s="155" t="s">
        <v>1037</v>
      </c>
      <c r="B1031" s="154">
        <v>0</v>
      </c>
      <c r="C1031" s="154">
        <v>0</v>
      </c>
      <c r="D1031" s="150">
        <f t="shared" si="92"/>
        <v>0</v>
      </c>
      <c r="E1031" s="151" t="str">
        <f t="shared" si="93"/>
        <v/>
      </c>
      <c r="F1031" s="136">
        <f t="shared" si="95"/>
        <v>0</v>
      </c>
      <c r="G1031" s="18"/>
      <c r="H1031" s="52"/>
      <c r="L1031" s="60">
        <f t="shared" si="94"/>
        <v>0</v>
      </c>
      <c r="N1031" s="60"/>
    </row>
    <row r="1032" spans="1:14" s="17" customFormat="1" ht="14.25" hidden="1">
      <c r="A1032" s="155" t="s">
        <v>1038</v>
      </c>
      <c r="B1032" s="154">
        <v>0</v>
      </c>
      <c r="C1032" s="154">
        <v>0</v>
      </c>
      <c r="D1032" s="150">
        <f t="shared" si="92"/>
        <v>0</v>
      </c>
      <c r="E1032" s="151" t="str">
        <f t="shared" si="93"/>
        <v/>
      </c>
      <c r="F1032" s="136">
        <f t="shared" si="95"/>
        <v>0</v>
      </c>
      <c r="G1032" s="18"/>
      <c r="H1032" s="52"/>
      <c r="L1032" s="60">
        <f t="shared" si="94"/>
        <v>0</v>
      </c>
      <c r="N1032" s="60"/>
    </row>
    <row r="1033" spans="1:14" s="17" customFormat="1" ht="14.25" hidden="1">
      <c r="A1033" s="155" t="s">
        <v>1039</v>
      </c>
      <c r="B1033" s="154">
        <v>0</v>
      </c>
      <c r="C1033" s="154">
        <v>0</v>
      </c>
      <c r="D1033" s="150">
        <f t="shared" si="92"/>
        <v>0</v>
      </c>
      <c r="E1033" s="151" t="str">
        <f t="shared" si="93"/>
        <v/>
      </c>
      <c r="F1033" s="136">
        <f t="shared" si="95"/>
        <v>0</v>
      </c>
      <c r="G1033" s="18"/>
      <c r="H1033" s="52"/>
      <c r="L1033" s="60">
        <f t="shared" si="94"/>
        <v>0</v>
      </c>
      <c r="N1033" s="60"/>
    </row>
    <row r="1034" spans="1:14" s="17" customFormat="1" ht="14.25" hidden="1">
      <c r="A1034" s="155" t="s">
        <v>1040</v>
      </c>
      <c r="B1034" s="154">
        <v>0</v>
      </c>
      <c r="C1034" s="154">
        <v>0</v>
      </c>
      <c r="D1034" s="150">
        <f t="shared" si="92"/>
        <v>0</v>
      </c>
      <c r="E1034" s="151" t="str">
        <f t="shared" si="93"/>
        <v/>
      </c>
      <c r="F1034" s="136">
        <f t="shared" si="95"/>
        <v>0</v>
      </c>
      <c r="G1034" s="18"/>
      <c r="H1034" s="52"/>
      <c r="L1034" s="60">
        <f t="shared" si="94"/>
        <v>0</v>
      </c>
      <c r="M1034" s="60">
        <f>C1034-B1034</f>
        <v>0</v>
      </c>
      <c r="N1034" s="136" t="e">
        <f>M1034/B1034*100</f>
        <v>#DIV/0!</v>
      </c>
    </row>
    <row r="1035" spans="1:14" s="17" customFormat="1" ht="14.25" hidden="1">
      <c r="A1035" s="155" t="s">
        <v>1041</v>
      </c>
      <c r="B1035" s="154">
        <v>0</v>
      </c>
      <c r="C1035" s="154">
        <v>0</v>
      </c>
      <c r="D1035" s="150">
        <f t="shared" si="92"/>
        <v>0</v>
      </c>
      <c r="E1035" s="151" t="str">
        <f t="shared" si="93"/>
        <v/>
      </c>
      <c r="F1035" s="136">
        <f t="shared" si="95"/>
        <v>0</v>
      </c>
      <c r="G1035" s="18"/>
      <c r="H1035" s="52"/>
      <c r="L1035" s="60">
        <f t="shared" si="94"/>
        <v>0</v>
      </c>
      <c r="N1035" s="60"/>
    </row>
    <row r="1036" spans="1:14" s="17" customFormat="1" ht="14.25" hidden="1">
      <c r="A1036" s="155" t="s">
        <v>1042</v>
      </c>
      <c r="B1036" s="154">
        <v>0</v>
      </c>
      <c r="C1036" s="154">
        <v>0</v>
      </c>
      <c r="D1036" s="150">
        <f t="shared" si="92"/>
        <v>0</v>
      </c>
      <c r="E1036" s="151" t="str">
        <f t="shared" si="93"/>
        <v/>
      </c>
      <c r="F1036" s="136">
        <f t="shared" si="95"/>
        <v>0</v>
      </c>
      <c r="G1036" s="18"/>
      <c r="H1036" s="52"/>
      <c r="L1036" s="60">
        <f t="shared" si="94"/>
        <v>0</v>
      </c>
      <c r="N1036" s="60"/>
    </row>
    <row r="1037" spans="1:14" s="17" customFormat="1" ht="14.25" hidden="1">
      <c r="A1037" s="155" t="s">
        <v>1043</v>
      </c>
      <c r="B1037" s="154">
        <v>0</v>
      </c>
      <c r="C1037" s="154">
        <v>0</v>
      </c>
      <c r="D1037" s="150">
        <f t="shared" si="92"/>
        <v>0</v>
      </c>
      <c r="E1037" s="151" t="str">
        <f t="shared" si="93"/>
        <v/>
      </c>
      <c r="F1037" s="136">
        <f t="shared" si="95"/>
        <v>0</v>
      </c>
      <c r="G1037" s="18"/>
      <c r="H1037" s="52"/>
      <c r="L1037" s="60">
        <f t="shared" si="94"/>
        <v>0</v>
      </c>
      <c r="N1037" s="60"/>
    </row>
    <row r="1038" spans="1:14" s="17" customFormat="1" ht="14.25" hidden="1">
      <c r="A1038" s="155" t="s">
        <v>1044</v>
      </c>
      <c r="B1038" s="154">
        <v>0</v>
      </c>
      <c r="C1038" s="154">
        <v>0</v>
      </c>
      <c r="D1038" s="150">
        <f t="shared" si="92"/>
        <v>0</v>
      </c>
      <c r="E1038" s="151" t="str">
        <f t="shared" si="93"/>
        <v/>
      </c>
      <c r="F1038" s="136">
        <f t="shared" si="95"/>
        <v>0</v>
      </c>
      <c r="G1038" s="18"/>
      <c r="H1038" s="52"/>
      <c r="L1038" s="60">
        <f t="shared" si="94"/>
        <v>0</v>
      </c>
      <c r="N1038" s="60"/>
    </row>
    <row r="1039" spans="1:14" s="17" customFormat="1" ht="14.25" hidden="1">
      <c r="A1039" s="155" t="s">
        <v>1045</v>
      </c>
      <c r="B1039" s="154">
        <v>0</v>
      </c>
      <c r="C1039" s="154">
        <v>0</v>
      </c>
      <c r="D1039" s="150">
        <f t="shared" si="92"/>
        <v>0</v>
      </c>
      <c r="E1039" s="151" t="str">
        <f t="shared" si="93"/>
        <v/>
      </c>
      <c r="F1039" s="136">
        <f t="shared" si="95"/>
        <v>0</v>
      </c>
      <c r="G1039" s="18"/>
      <c r="H1039" s="52"/>
      <c r="L1039" s="60">
        <f t="shared" si="94"/>
        <v>0</v>
      </c>
      <c r="N1039" s="60"/>
    </row>
    <row r="1040" spans="1:14" s="17" customFormat="1" ht="14.25" hidden="1">
      <c r="A1040" s="155" t="s">
        <v>1046</v>
      </c>
      <c r="B1040" s="154">
        <v>0</v>
      </c>
      <c r="C1040" s="154">
        <v>0</v>
      </c>
      <c r="D1040" s="150">
        <f t="shared" si="92"/>
        <v>0</v>
      </c>
      <c r="E1040" s="151" t="str">
        <f t="shared" si="93"/>
        <v/>
      </c>
      <c r="F1040" s="136">
        <f t="shared" si="95"/>
        <v>0</v>
      </c>
      <c r="G1040" s="18"/>
      <c r="H1040" s="52"/>
      <c r="L1040" s="60">
        <f t="shared" si="94"/>
        <v>0</v>
      </c>
      <c r="N1040" s="60"/>
    </row>
    <row r="1041" spans="1:14" s="17" customFormat="1" ht="14.25" hidden="1">
      <c r="A1041" s="155" t="s">
        <v>1047</v>
      </c>
      <c r="B1041" s="154">
        <v>0</v>
      </c>
      <c r="C1041" s="154">
        <v>0</v>
      </c>
      <c r="D1041" s="150">
        <f t="shared" ref="D1041:D1104" si="96">C1041-B1041</f>
        <v>0</v>
      </c>
      <c r="E1041" s="151" t="str">
        <f t="shared" ref="E1041:E1104" si="97">IF(B1041=0,"",D1041/B1041*100)</f>
        <v/>
      </c>
      <c r="F1041" s="136">
        <f t="shared" si="95"/>
        <v>0</v>
      </c>
      <c r="G1041" s="18"/>
      <c r="H1041" s="52"/>
      <c r="L1041" s="60">
        <f t="shared" si="94"/>
        <v>0</v>
      </c>
      <c r="N1041" s="60"/>
    </row>
    <row r="1042" spans="1:14" s="17" customFormat="1" ht="14.25" hidden="1">
      <c r="A1042" s="155" t="s">
        <v>1048</v>
      </c>
      <c r="B1042" s="154">
        <v>0</v>
      </c>
      <c r="C1042" s="154">
        <v>0</v>
      </c>
      <c r="D1042" s="150">
        <f t="shared" si="96"/>
        <v>0</v>
      </c>
      <c r="E1042" s="151" t="str">
        <f t="shared" si="97"/>
        <v/>
      </c>
      <c r="F1042" s="136">
        <f t="shared" si="95"/>
        <v>0</v>
      </c>
      <c r="G1042" s="18"/>
      <c r="H1042" s="52"/>
      <c r="L1042" s="60">
        <f t="shared" si="94"/>
        <v>0</v>
      </c>
      <c r="N1042" s="60"/>
    </row>
    <row r="1043" spans="1:14" s="17" customFormat="1" ht="14.25" hidden="1">
      <c r="A1043" s="155" t="s">
        <v>1049</v>
      </c>
      <c r="B1043" s="154">
        <v>0</v>
      </c>
      <c r="C1043" s="154">
        <v>0</v>
      </c>
      <c r="D1043" s="150">
        <f t="shared" si="96"/>
        <v>0</v>
      </c>
      <c r="E1043" s="151" t="str">
        <f t="shared" si="97"/>
        <v/>
      </c>
      <c r="F1043" s="136">
        <f t="shared" si="95"/>
        <v>0</v>
      </c>
      <c r="G1043" s="18"/>
      <c r="H1043" s="52"/>
      <c r="L1043" s="60">
        <f t="shared" si="94"/>
        <v>0</v>
      </c>
      <c r="N1043" s="60"/>
    </row>
    <row r="1044" spans="1:14" s="17" customFormat="1" ht="14.25" hidden="1">
      <c r="A1044" s="155" t="s">
        <v>1050</v>
      </c>
      <c r="B1044" s="154">
        <v>0</v>
      </c>
      <c r="C1044" s="154">
        <v>0</v>
      </c>
      <c r="D1044" s="150">
        <f t="shared" si="96"/>
        <v>0</v>
      </c>
      <c r="E1044" s="151" t="str">
        <f t="shared" si="97"/>
        <v/>
      </c>
      <c r="F1044" s="136">
        <f t="shared" si="95"/>
        <v>0</v>
      </c>
      <c r="G1044" s="18"/>
      <c r="H1044" s="52"/>
      <c r="L1044" s="60">
        <f t="shared" si="94"/>
        <v>0</v>
      </c>
      <c r="N1044" s="60"/>
    </row>
    <row r="1045" spans="1:14" s="17" customFormat="1" ht="14.25" hidden="1">
      <c r="A1045" s="155" t="s">
        <v>1051</v>
      </c>
      <c r="B1045" s="154">
        <v>0</v>
      </c>
      <c r="C1045" s="154">
        <v>0</v>
      </c>
      <c r="D1045" s="150">
        <f t="shared" si="96"/>
        <v>0</v>
      </c>
      <c r="E1045" s="151" t="str">
        <f t="shared" si="97"/>
        <v/>
      </c>
      <c r="F1045" s="136">
        <f t="shared" si="95"/>
        <v>0</v>
      </c>
      <c r="G1045" s="18"/>
      <c r="H1045" s="52"/>
      <c r="L1045" s="60">
        <f t="shared" si="94"/>
        <v>0</v>
      </c>
      <c r="N1045" s="60"/>
    </row>
    <row r="1046" spans="1:14" s="17" customFormat="1" ht="14.25" hidden="1">
      <c r="A1046" s="155" t="s">
        <v>1052</v>
      </c>
      <c r="B1046" s="154">
        <v>0</v>
      </c>
      <c r="C1046" s="154">
        <v>0</v>
      </c>
      <c r="D1046" s="150">
        <f t="shared" si="96"/>
        <v>0</v>
      </c>
      <c r="E1046" s="151" t="str">
        <f t="shared" si="97"/>
        <v/>
      </c>
      <c r="F1046" s="136">
        <f t="shared" si="95"/>
        <v>0</v>
      </c>
      <c r="G1046" s="18"/>
      <c r="H1046" s="52"/>
      <c r="L1046" s="60">
        <f t="shared" si="94"/>
        <v>0</v>
      </c>
      <c r="N1046" s="60"/>
    </row>
    <row r="1047" spans="1:14" s="17" customFormat="1" ht="14.25">
      <c r="A1047" s="155" t="s">
        <v>1053</v>
      </c>
      <c r="B1047" s="154">
        <v>2104</v>
      </c>
      <c r="C1047" s="154">
        <v>204</v>
      </c>
      <c r="D1047" s="150">
        <f t="shared" si="96"/>
        <v>-1900</v>
      </c>
      <c r="E1047" s="151">
        <f t="shared" si="97"/>
        <v>-90.304182509505708</v>
      </c>
      <c r="F1047" s="136">
        <f t="shared" si="95"/>
        <v>2308</v>
      </c>
      <c r="G1047" s="18"/>
      <c r="H1047" s="52"/>
      <c r="L1047" s="60">
        <f t="shared" si="94"/>
        <v>2308</v>
      </c>
      <c r="N1047" s="60"/>
    </row>
    <row r="1048" spans="1:14" s="17" customFormat="1" ht="14.25" hidden="1">
      <c r="A1048" s="153" t="s">
        <v>1054</v>
      </c>
      <c r="B1048" s="154">
        <f>SUM(B1049:B1057)</f>
        <v>0</v>
      </c>
      <c r="C1048" s="154">
        <f>SUM(C1049:C1057)</f>
        <v>0</v>
      </c>
      <c r="D1048" s="150">
        <f t="shared" si="96"/>
        <v>0</v>
      </c>
      <c r="E1048" s="151" t="str">
        <f t="shared" si="97"/>
        <v/>
      </c>
      <c r="F1048" s="136">
        <f t="shared" si="95"/>
        <v>0</v>
      </c>
      <c r="G1048" s="18"/>
      <c r="H1048" s="52"/>
      <c r="L1048" s="60">
        <f t="shared" si="94"/>
        <v>0</v>
      </c>
      <c r="N1048" s="60"/>
    </row>
    <row r="1049" spans="1:14" s="17" customFormat="1" ht="14.25" hidden="1">
      <c r="A1049" s="155" t="s">
        <v>271</v>
      </c>
      <c r="B1049" s="154">
        <v>0</v>
      </c>
      <c r="C1049" s="154">
        <v>0</v>
      </c>
      <c r="D1049" s="150">
        <f t="shared" si="96"/>
        <v>0</v>
      </c>
      <c r="E1049" s="151" t="str">
        <f t="shared" si="97"/>
        <v/>
      </c>
      <c r="F1049" s="136">
        <f t="shared" si="95"/>
        <v>0</v>
      </c>
      <c r="G1049" s="18"/>
      <c r="H1049" s="52"/>
      <c r="L1049" s="60">
        <f t="shared" si="94"/>
        <v>0</v>
      </c>
      <c r="N1049" s="60"/>
    </row>
    <row r="1050" spans="1:14" s="17" customFormat="1" ht="14.25" hidden="1">
      <c r="A1050" s="155" t="s">
        <v>272</v>
      </c>
      <c r="B1050" s="154">
        <v>0</v>
      </c>
      <c r="C1050" s="154">
        <v>0</v>
      </c>
      <c r="D1050" s="150">
        <f t="shared" si="96"/>
        <v>0</v>
      </c>
      <c r="E1050" s="151" t="str">
        <f t="shared" si="97"/>
        <v/>
      </c>
      <c r="F1050" s="136">
        <f t="shared" si="95"/>
        <v>0</v>
      </c>
      <c r="G1050" s="18"/>
      <c r="H1050" s="52"/>
      <c r="L1050" s="60">
        <f t="shared" ref="L1050:L1113" si="98">SUM(B1050,C1050)</f>
        <v>0</v>
      </c>
      <c r="N1050" s="60"/>
    </row>
    <row r="1051" spans="1:14" s="17" customFormat="1" ht="14.25" hidden="1">
      <c r="A1051" s="155" t="s">
        <v>273</v>
      </c>
      <c r="B1051" s="154">
        <v>0</v>
      </c>
      <c r="C1051" s="154">
        <v>0</v>
      </c>
      <c r="D1051" s="150">
        <f t="shared" si="96"/>
        <v>0</v>
      </c>
      <c r="E1051" s="151" t="str">
        <f t="shared" si="97"/>
        <v/>
      </c>
      <c r="F1051" s="136">
        <f t="shared" si="95"/>
        <v>0</v>
      </c>
      <c r="G1051" s="18"/>
      <c r="H1051" s="52"/>
      <c r="L1051" s="60">
        <f t="shared" si="98"/>
        <v>0</v>
      </c>
      <c r="M1051" s="60">
        <f>C1051-B1051</f>
        <v>0</v>
      </c>
      <c r="N1051" s="136" t="e">
        <f>M1051/B1051*100</f>
        <v>#DIV/0!</v>
      </c>
    </row>
    <row r="1052" spans="1:14" s="17" customFormat="1" ht="14.25" hidden="1">
      <c r="A1052" s="155" t="s">
        <v>1055</v>
      </c>
      <c r="B1052" s="154">
        <v>0</v>
      </c>
      <c r="C1052" s="154">
        <v>0</v>
      </c>
      <c r="D1052" s="150">
        <f t="shared" si="96"/>
        <v>0</v>
      </c>
      <c r="E1052" s="151" t="str">
        <f t="shared" si="97"/>
        <v/>
      </c>
      <c r="F1052" s="136">
        <f t="shared" si="95"/>
        <v>0</v>
      </c>
      <c r="G1052" s="18"/>
      <c r="H1052" s="52"/>
      <c r="K1052" s="17">
        <v>2</v>
      </c>
      <c r="L1052" s="60">
        <f t="shared" si="98"/>
        <v>0</v>
      </c>
      <c r="N1052" s="60"/>
    </row>
    <row r="1053" spans="1:14" s="17" customFormat="1" ht="14.25" hidden="1">
      <c r="A1053" s="155" t="s">
        <v>1056</v>
      </c>
      <c r="B1053" s="154">
        <v>0</v>
      </c>
      <c r="C1053" s="154">
        <v>0</v>
      </c>
      <c r="D1053" s="150">
        <f t="shared" si="96"/>
        <v>0</v>
      </c>
      <c r="E1053" s="151" t="str">
        <f t="shared" si="97"/>
        <v/>
      </c>
      <c r="F1053" s="136">
        <f t="shared" si="95"/>
        <v>0</v>
      </c>
      <c r="G1053" s="18"/>
      <c r="H1053" s="52"/>
      <c r="L1053" s="60">
        <f t="shared" si="98"/>
        <v>0</v>
      </c>
      <c r="N1053" s="60"/>
    </row>
    <row r="1054" spans="1:14" s="17" customFormat="1" ht="14.25" hidden="1">
      <c r="A1054" s="155" t="s">
        <v>1057</v>
      </c>
      <c r="B1054" s="154">
        <v>0</v>
      </c>
      <c r="C1054" s="154">
        <v>0</v>
      </c>
      <c r="D1054" s="150">
        <f t="shared" si="96"/>
        <v>0</v>
      </c>
      <c r="E1054" s="151" t="str">
        <f t="shared" si="97"/>
        <v/>
      </c>
      <c r="F1054" s="136">
        <f t="shared" si="95"/>
        <v>0</v>
      </c>
      <c r="G1054" s="18"/>
      <c r="H1054" s="52"/>
      <c r="L1054" s="60">
        <f t="shared" si="98"/>
        <v>0</v>
      </c>
      <c r="N1054" s="60"/>
    </row>
    <row r="1055" spans="1:14" s="17" customFormat="1" ht="14.25" hidden="1">
      <c r="A1055" s="155" t="s">
        <v>1058</v>
      </c>
      <c r="B1055" s="154">
        <v>0</v>
      </c>
      <c r="C1055" s="154">
        <v>0</v>
      </c>
      <c r="D1055" s="150">
        <f t="shared" si="96"/>
        <v>0</v>
      </c>
      <c r="E1055" s="151" t="str">
        <f t="shared" si="97"/>
        <v/>
      </c>
      <c r="F1055" s="136">
        <f t="shared" si="95"/>
        <v>0</v>
      </c>
      <c r="G1055" s="18"/>
      <c r="H1055" s="52"/>
      <c r="L1055" s="60">
        <f t="shared" si="98"/>
        <v>0</v>
      </c>
      <c r="N1055" s="60"/>
    </row>
    <row r="1056" spans="1:14" s="17" customFormat="1" ht="14.25" hidden="1">
      <c r="A1056" s="155" t="s">
        <v>1059</v>
      </c>
      <c r="B1056" s="154">
        <v>0</v>
      </c>
      <c r="C1056" s="154">
        <v>0</v>
      </c>
      <c r="D1056" s="150">
        <f t="shared" si="96"/>
        <v>0</v>
      </c>
      <c r="E1056" s="151" t="str">
        <f t="shared" si="97"/>
        <v/>
      </c>
      <c r="F1056" s="136">
        <f t="shared" si="95"/>
        <v>0</v>
      </c>
      <c r="G1056" s="18"/>
      <c r="H1056" s="52"/>
      <c r="L1056" s="60">
        <f t="shared" si="98"/>
        <v>0</v>
      </c>
      <c r="N1056" s="60"/>
    </row>
    <row r="1057" spans="1:14" s="17" customFormat="1" ht="14.25" hidden="1">
      <c r="A1057" s="155" t="s">
        <v>1060</v>
      </c>
      <c r="B1057" s="154">
        <v>0</v>
      </c>
      <c r="C1057" s="154">
        <v>0</v>
      </c>
      <c r="D1057" s="150">
        <f t="shared" si="96"/>
        <v>0</v>
      </c>
      <c r="E1057" s="151" t="str">
        <f t="shared" si="97"/>
        <v/>
      </c>
      <c r="F1057" s="136">
        <f t="shared" si="95"/>
        <v>0</v>
      </c>
      <c r="G1057" s="18"/>
      <c r="H1057" s="52"/>
      <c r="L1057" s="60">
        <f t="shared" si="98"/>
        <v>0</v>
      </c>
      <c r="N1057" s="60"/>
    </row>
    <row r="1058" spans="1:14" s="17" customFormat="1" ht="14.25" hidden="1">
      <c r="A1058" s="153" t="s">
        <v>1061</v>
      </c>
      <c r="B1058" s="154">
        <f>SUM(B1059:B1067)</f>
        <v>0</v>
      </c>
      <c r="C1058" s="154">
        <f>SUM(C1059:C1067)</f>
        <v>0</v>
      </c>
      <c r="D1058" s="150">
        <f t="shared" si="96"/>
        <v>0</v>
      </c>
      <c r="E1058" s="151" t="str">
        <f t="shared" si="97"/>
        <v/>
      </c>
      <c r="F1058" s="136">
        <f t="shared" si="95"/>
        <v>0</v>
      </c>
      <c r="G1058" s="18"/>
      <c r="H1058" s="52"/>
      <c r="L1058" s="60">
        <f t="shared" si="98"/>
        <v>0</v>
      </c>
      <c r="N1058" s="60"/>
    </row>
    <row r="1059" spans="1:14" s="17" customFormat="1" ht="14.25" hidden="1">
      <c r="A1059" s="155" t="s">
        <v>271</v>
      </c>
      <c r="B1059" s="154">
        <v>0</v>
      </c>
      <c r="C1059" s="154">
        <v>0</v>
      </c>
      <c r="D1059" s="150">
        <f t="shared" si="96"/>
        <v>0</v>
      </c>
      <c r="E1059" s="151" t="str">
        <f t="shared" si="97"/>
        <v/>
      </c>
      <c r="F1059" s="136">
        <f t="shared" si="95"/>
        <v>0</v>
      </c>
      <c r="G1059" s="18"/>
      <c r="H1059" s="52"/>
      <c r="L1059" s="60">
        <f t="shared" si="98"/>
        <v>0</v>
      </c>
      <c r="N1059" s="60"/>
    </row>
    <row r="1060" spans="1:14" s="17" customFormat="1" ht="14.25" hidden="1">
      <c r="A1060" s="155" t="s">
        <v>272</v>
      </c>
      <c r="B1060" s="154">
        <v>0</v>
      </c>
      <c r="C1060" s="154">
        <v>0</v>
      </c>
      <c r="D1060" s="150">
        <f t="shared" si="96"/>
        <v>0</v>
      </c>
      <c r="E1060" s="151" t="str">
        <f t="shared" si="97"/>
        <v/>
      </c>
      <c r="F1060" s="136">
        <f t="shared" si="95"/>
        <v>0</v>
      </c>
      <c r="G1060" s="18"/>
      <c r="H1060" s="52"/>
      <c r="L1060" s="60">
        <f t="shared" si="98"/>
        <v>0</v>
      </c>
      <c r="N1060" s="60"/>
    </row>
    <row r="1061" spans="1:14" s="17" customFormat="1" ht="14.25" hidden="1">
      <c r="A1061" s="155" t="s">
        <v>273</v>
      </c>
      <c r="B1061" s="154">
        <v>0</v>
      </c>
      <c r="C1061" s="154">
        <v>0</v>
      </c>
      <c r="D1061" s="150">
        <f t="shared" si="96"/>
        <v>0</v>
      </c>
      <c r="E1061" s="151" t="str">
        <f t="shared" si="97"/>
        <v/>
      </c>
      <c r="F1061" s="136">
        <f t="shared" si="95"/>
        <v>0</v>
      </c>
      <c r="G1061" s="18"/>
      <c r="H1061" s="52"/>
      <c r="L1061" s="60">
        <f t="shared" si="98"/>
        <v>0</v>
      </c>
      <c r="N1061" s="60"/>
    </row>
    <row r="1062" spans="1:14" s="17" customFormat="1" ht="14.25" hidden="1">
      <c r="A1062" s="155" t="s">
        <v>1062</v>
      </c>
      <c r="B1062" s="154">
        <v>0</v>
      </c>
      <c r="C1062" s="154">
        <v>0</v>
      </c>
      <c r="D1062" s="150">
        <f t="shared" si="96"/>
        <v>0</v>
      </c>
      <c r="E1062" s="151" t="str">
        <f t="shared" si="97"/>
        <v/>
      </c>
      <c r="F1062" s="136">
        <f t="shared" si="95"/>
        <v>0</v>
      </c>
      <c r="G1062" s="18"/>
      <c r="H1062" s="52"/>
      <c r="K1062" s="17">
        <v>2</v>
      </c>
      <c r="L1062" s="60">
        <f t="shared" si="98"/>
        <v>0</v>
      </c>
      <c r="N1062" s="60"/>
    </row>
    <row r="1063" spans="1:14" s="17" customFormat="1" ht="14.25" hidden="1">
      <c r="A1063" s="155" t="s">
        <v>1063</v>
      </c>
      <c r="B1063" s="154">
        <v>0</v>
      </c>
      <c r="C1063" s="154">
        <v>0</v>
      </c>
      <c r="D1063" s="150">
        <f t="shared" si="96"/>
        <v>0</v>
      </c>
      <c r="E1063" s="151" t="str">
        <f t="shared" si="97"/>
        <v/>
      </c>
      <c r="F1063" s="136">
        <f t="shared" si="95"/>
        <v>0</v>
      </c>
      <c r="G1063" s="18"/>
      <c r="H1063" s="52"/>
      <c r="L1063" s="60">
        <f t="shared" si="98"/>
        <v>0</v>
      </c>
      <c r="N1063" s="60"/>
    </row>
    <row r="1064" spans="1:14" s="17" customFormat="1" ht="14.25" hidden="1">
      <c r="A1064" s="155" t="s">
        <v>1064</v>
      </c>
      <c r="B1064" s="154">
        <v>0</v>
      </c>
      <c r="C1064" s="154">
        <v>0</v>
      </c>
      <c r="D1064" s="150">
        <f t="shared" si="96"/>
        <v>0</v>
      </c>
      <c r="E1064" s="151" t="str">
        <f t="shared" si="97"/>
        <v/>
      </c>
      <c r="F1064" s="136">
        <f t="shared" si="95"/>
        <v>0</v>
      </c>
      <c r="G1064" s="18"/>
      <c r="H1064" s="52"/>
      <c r="L1064" s="60">
        <f t="shared" si="98"/>
        <v>0</v>
      </c>
      <c r="N1064" s="60"/>
    </row>
    <row r="1065" spans="1:14" s="17" customFormat="1" ht="14.25" hidden="1">
      <c r="A1065" s="155" t="s">
        <v>1065</v>
      </c>
      <c r="B1065" s="154">
        <v>0</v>
      </c>
      <c r="C1065" s="154">
        <v>0</v>
      </c>
      <c r="D1065" s="150">
        <f t="shared" si="96"/>
        <v>0</v>
      </c>
      <c r="E1065" s="151" t="str">
        <f t="shared" si="97"/>
        <v/>
      </c>
      <c r="F1065" s="136">
        <f t="shared" si="95"/>
        <v>0</v>
      </c>
      <c r="G1065" s="18"/>
      <c r="H1065" s="52"/>
      <c r="L1065" s="60">
        <f t="shared" si="98"/>
        <v>0</v>
      </c>
      <c r="N1065" s="60"/>
    </row>
    <row r="1066" spans="1:14" s="17" customFormat="1" ht="14.25" hidden="1">
      <c r="A1066" s="155" t="s">
        <v>1066</v>
      </c>
      <c r="B1066" s="154">
        <v>0</v>
      </c>
      <c r="C1066" s="154">
        <v>0</v>
      </c>
      <c r="D1066" s="150">
        <f t="shared" si="96"/>
        <v>0</v>
      </c>
      <c r="E1066" s="151" t="str">
        <f t="shared" si="97"/>
        <v/>
      </c>
      <c r="F1066" s="136">
        <f t="shared" si="95"/>
        <v>0</v>
      </c>
      <c r="G1066" s="18"/>
      <c r="H1066" s="52"/>
      <c r="L1066" s="60">
        <f t="shared" si="98"/>
        <v>0</v>
      </c>
      <c r="N1066" s="60"/>
    </row>
    <row r="1067" spans="1:14" s="17" customFormat="1" ht="14.25" hidden="1">
      <c r="A1067" s="155" t="s">
        <v>1067</v>
      </c>
      <c r="B1067" s="154">
        <v>0</v>
      </c>
      <c r="C1067" s="154">
        <v>0</v>
      </c>
      <c r="D1067" s="150">
        <f t="shared" si="96"/>
        <v>0</v>
      </c>
      <c r="E1067" s="151" t="str">
        <f t="shared" si="97"/>
        <v/>
      </c>
      <c r="F1067" s="136">
        <f t="shared" si="95"/>
        <v>0</v>
      </c>
      <c r="G1067" s="18"/>
      <c r="H1067" s="52"/>
      <c r="L1067" s="60">
        <f t="shared" si="98"/>
        <v>0</v>
      </c>
      <c r="N1067" s="60"/>
    </row>
    <row r="1068" spans="1:14" s="17" customFormat="1" ht="14.25">
      <c r="A1068" s="153" t="s">
        <v>1068</v>
      </c>
      <c r="B1068" s="154">
        <f>SUM(B1069:B1072)</f>
        <v>129</v>
      </c>
      <c r="C1068" s="154">
        <f>SUM(C1069:C1072)</f>
        <v>0</v>
      </c>
      <c r="D1068" s="150">
        <f t="shared" si="96"/>
        <v>-129</v>
      </c>
      <c r="E1068" s="151">
        <f t="shared" si="97"/>
        <v>-100</v>
      </c>
      <c r="F1068" s="136">
        <f t="shared" si="95"/>
        <v>129</v>
      </c>
      <c r="G1068" s="18"/>
      <c r="H1068" s="52"/>
      <c r="L1068" s="60">
        <f t="shared" si="98"/>
        <v>129</v>
      </c>
      <c r="N1068" s="60"/>
    </row>
    <row r="1069" spans="1:14" s="17" customFormat="1" ht="14.25">
      <c r="A1069" s="155" t="s">
        <v>1069</v>
      </c>
      <c r="B1069" s="154">
        <v>36</v>
      </c>
      <c r="C1069" s="154"/>
      <c r="D1069" s="150">
        <f t="shared" si="96"/>
        <v>-36</v>
      </c>
      <c r="E1069" s="151">
        <f t="shared" si="97"/>
        <v>-100</v>
      </c>
      <c r="F1069" s="136">
        <f t="shared" si="95"/>
        <v>36</v>
      </c>
      <c r="G1069" s="18"/>
      <c r="H1069" s="52"/>
      <c r="L1069" s="60">
        <f t="shared" si="98"/>
        <v>36</v>
      </c>
      <c r="N1069" s="60"/>
    </row>
    <row r="1070" spans="1:14" s="17" customFormat="1" ht="14.25" hidden="1">
      <c r="A1070" s="155" t="s">
        <v>1070</v>
      </c>
      <c r="B1070" s="154"/>
      <c r="C1070" s="154"/>
      <c r="D1070" s="150">
        <f t="shared" si="96"/>
        <v>0</v>
      </c>
      <c r="E1070" s="151" t="str">
        <f t="shared" si="97"/>
        <v/>
      </c>
      <c r="F1070" s="136">
        <f t="shared" si="95"/>
        <v>0</v>
      </c>
      <c r="G1070" s="18"/>
      <c r="H1070" s="52"/>
      <c r="L1070" s="60">
        <f t="shared" si="98"/>
        <v>0</v>
      </c>
      <c r="N1070" s="60"/>
    </row>
    <row r="1071" spans="1:14" s="17" customFormat="1" ht="14.25" hidden="1">
      <c r="A1071" s="155" t="s">
        <v>1071</v>
      </c>
      <c r="B1071" s="154"/>
      <c r="C1071" s="154"/>
      <c r="D1071" s="150">
        <f t="shared" si="96"/>
        <v>0</v>
      </c>
      <c r="E1071" s="151" t="str">
        <f t="shared" si="97"/>
        <v/>
      </c>
      <c r="F1071" s="136">
        <f t="shared" si="95"/>
        <v>0</v>
      </c>
      <c r="G1071" s="18"/>
      <c r="H1071" s="52"/>
      <c r="L1071" s="60">
        <f t="shared" si="98"/>
        <v>0</v>
      </c>
      <c r="N1071" s="60"/>
    </row>
    <row r="1072" spans="1:14" s="17" customFormat="1" ht="14.25">
      <c r="A1072" s="155" t="s">
        <v>1072</v>
      </c>
      <c r="B1072" s="154">
        <v>93</v>
      </c>
      <c r="C1072" s="154"/>
      <c r="D1072" s="150">
        <f t="shared" si="96"/>
        <v>-93</v>
      </c>
      <c r="E1072" s="151">
        <f t="shared" si="97"/>
        <v>-100</v>
      </c>
      <c r="F1072" s="136">
        <f t="shared" si="95"/>
        <v>93</v>
      </c>
      <c r="G1072" s="18"/>
      <c r="H1072" s="52"/>
      <c r="K1072" s="17">
        <v>2</v>
      </c>
      <c r="L1072" s="60">
        <f t="shared" si="98"/>
        <v>93</v>
      </c>
      <c r="M1072" s="60">
        <f>C1072-B1072</f>
        <v>-93</v>
      </c>
      <c r="N1072" s="136">
        <f>M1072/B1072*100</f>
        <v>-100</v>
      </c>
    </row>
    <row r="1073" spans="1:14" s="17" customFormat="1" ht="14.25" hidden="1">
      <c r="A1073" s="153" t="s">
        <v>1073</v>
      </c>
      <c r="B1073" s="154">
        <f>SUM(B1074:B1079)</f>
        <v>0</v>
      </c>
      <c r="C1073" s="154">
        <f>SUM(C1074:C1079)</f>
        <v>0</v>
      </c>
      <c r="D1073" s="150">
        <f t="shared" si="96"/>
        <v>0</v>
      </c>
      <c r="E1073" s="151" t="str">
        <f t="shared" si="97"/>
        <v/>
      </c>
      <c r="F1073" s="136">
        <f t="shared" si="95"/>
        <v>0</v>
      </c>
      <c r="G1073" s="18"/>
      <c r="H1073" s="52"/>
      <c r="L1073" s="60">
        <f t="shared" si="98"/>
        <v>0</v>
      </c>
      <c r="M1073" s="60">
        <f>C1073-B1073</f>
        <v>0</v>
      </c>
      <c r="N1073" s="136" t="e">
        <f>M1073/B1073*100</f>
        <v>#DIV/0!</v>
      </c>
    </row>
    <row r="1074" spans="1:14" s="17" customFormat="1" ht="14.25" hidden="1">
      <c r="A1074" s="155" t="s">
        <v>271</v>
      </c>
      <c r="B1074" s="154">
        <v>0</v>
      </c>
      <c r="C1074" s="154">
        <v>0</v>
      </c>
      <c r="D1074" s="150">
        <f t="shared" si="96"/>
        <v>0</v>
      </c>
      <c r="E1074" s="151" t="str">
        <f t="shared" si="97"/>
        <v/>
      </c>
      <c r="F1074" s="136">
        <f t="shared" si="95"/>
        <v>0</v>
      </c>
      <c r="G1074" s="18"/>
      <c r="H1074" s="52"/>
      <c r="L1074" s="60">
        <f t="shared" si="98"/>
        <v>0</v>
      </c>
      <c r="M1074" s="60">
        <f>C1074-B1074</f>
        <v>0</v>
      </c>
      <c r="N1074" s="136" t="e">
        <f>M1074/B1074*100</f>
        <v>#DIV/0!</v>
      </c>
    </row>
    <row r="1075" spans="1:14" s="17" customFormat="1" ht="14.25" hidden="1">
      <c r="A1075" s="155" t="s">
        <v>272</v>
      </c>
      <c r="B1075" s="154">
        <v>0</v>
      </c>
      <c r="C1075" s="154">
        <v>0</v>
      </c>
      <c r="D1075" s="150">
        <f t="shared" si="96"/>
        <v>0</v>
      </c>
      <c r="E1075" s="151" t="str">
        <f t="shared" si="97"/>
        <v/>
      </c>
      <c r="F1075" s="136">
        <f t="shared" si="95"/>
        <v>0</v>
      </c>
      <c r="G1075" s="18"/>
      <c r="H1075" s="52"/>
      <c r="L1075" s="60">
        <f t="shared" si="98"/>
        <v>0</v>
      </c>
      <c r="M1075" s="60">
        <f>C1075-B1075</f>
        <v>0</v>
      </c>
      <c r="N1075" s="136" t="e">
        <f>M1075/B1075*100</f>
        <v>#DIV/0!</v>
      </c>
    </row>
    <row r="1076" spans="1:14" s="17" customFormat="1" ht="14.25" hidden="1">
      <c r="A1076" s="155" t="s">
        <v>273</v>
      </c>
      <c r="B1076" s="154">
        <v>0</v>
      </c>
      <c r="C1076" s="154">
        <v>0</v>
      </c>
      <c r="D1076" s="150">
        <f t="shared" si="96"/>
        <v>0</v>
      </c>
      <c r="E1076" s="151" t="str">
        <f t="shared" si="97"/>
        <v/>
      </c>
      <c r="F1076" s="136">
        <f t="shared" si="95"/>
        <v>0</v>
      </c>
      <c r="G1076" s="18"/>
      <c r="H1076" s="52"/>
      <c r="L1076" s="60">
        <f t="shared" si="98"/>
        <v>0</v>
      </c>
      <c r="N1076" s="60"/>
    </row>
    <row r="1077" spans="1:14" s="17" customFormat="1" ht="14.25" hidden="1">
      <c r="A1077" s="155" t="s">
        <v>1059</v>
      </c>
      <c r="B1077" s="154">
        <v>0</v>
      </c>
      <c r="C1077" s="154">
        <v>0</v>
      </c>
      <c r="D1077" s="150">
        <f t="shared" si="96"/>
        <v>0</v>
      </c>
      <c r="E1077" s="151" t="str">
        <f t="shared" si="97"/>
        <v/>
      </c>
      <c r="F1077" s="136">
        <f t="shared" si="95"/>
        <v>0</v>
      </c>
      <c r="G1077" s="18"/>
      <c r="H1077" s="52"/>
      <c r="K1077" s="17">
        <v>2</v>
      </c>
      <c r="L1077" s="60">
        <f t="shared" si="98"/>
        <v>0</v>
      </c>
      <c r="M1077" s="60">
        <f>C1077-B1077</f>
        <v>0</v>
      </c>
      <c r="N1077" s="136" t="e">
        <f>M1077/B1077*100</f>
        <v>#DIV/0!</v>
      </c>
    </row>
    <row r="1078" spans="1:14" s="17" customFormat="1" ht="14.25" hidden="1">
      <c r="A1078" s="155" t="s">
        <v>1074</v>
      </c>
      <c r="B1078" s="154">
        <v>0</v>
      </c>
      <c r="C1078" s="154">
        <v>0</v>
      </c>
      <c r="D1078" s="150">
        <f t="shared" si="96"/>
        <v>0</v>
      </c>
      <c r="E1078" s="151" t="str">
        <f t="shared" si="97"/>
        <v/>
      </c>
      <c r="F1078" s="136">
        <f t="shared" si="95"/>
        <v>0</v>
      </c>
      <c r="G1078" s="18"/>
      <c r="H1078" s="52"/>
      <c r="L1078" s="60">
        <f t="shared" si="98"/>
        <v>0</v>
      </c>
      <c r="N1078" s="60"/>
    </row>
    <row r="1079" spans="1:14" s="17" customFormat="1" ht="14.25" hidden="1">
      <c r="A1079" s="155" t="s">
        <v>1075</v>
      </c>
      <c r="B1079" s="154">
        <v>0</v>
      </c>
      <c r="C1079" s="154">
        <v>0</v>
      </c>
      <c r="D1079" s="150">
        <f t="shared" si="96"/>
        <v>0</v>
      </c>
      <c r="E1079" s="151" t="str">
        <f t="shared" si="97"/>
        <v/>
      </c>
      <c r="F1079" s="136">
        <f t="shared" si="95"/>
        <v>0</v>
      </c>
      <c r="G1079" s="18"/>
      <c r="H1079" s="52"/>
      <c r="L1079" s="60">
        <f t="shared" si="98"/>
        <v>0</v>
      </c>
      <c r="N1079" s="60"/>
    </row>
    <row r="1080" spans="1:14" s="17" customFormat="1" ht="14.25">
      <c r="A1080" s="153" t="s">
        <v>1076</v>
      </c>
      <c r="B1080" s="154">
        <f>SUM(B1081:B1084)</f>
        <v>12</v>
      </c>
      <c r="C1080" s="154">
        <f>SUM(C1081:C1084)</f>
        <v>0</v>
      </c>
      <c r="D1080" s="150">
        <f t="shared" si="96"/>
        <v>-12</v>
      </c>
      <c r="E1080" s="151">
        <f t="shared" si="97"/>
        <v>-100</v>
      </c>
      <c r="F1080" s="136">
        <f t="shared" si="95"/>
        <v>12</v>
      </c>
      <c r="G1080" s="18"/>
      <c r="H1080" s="52"/>
      <c r="L1080" s="60">
        <f t="shared" si="98"/>
        <v>12</v>
      </c>
      <c r="N1080" s="60"/>
    </row>
    <row r="1081" spans="1:14" s="17" customFormat="1" ht="14.25">
      <c r="A1081" s="155" t="s">
        <v>1077</v>
      </c>
      <c r="B1081" s="154">
        <v>12</v>
      </c>
      <c r="C1081" s="154">
        <v>0</v>
      </c>
      <c r="D1081" s="150">
        <f t="shared" si="96"/>
        <v>-12</v>
      </c>
      <c r="E1081" s="151">
        <f t="shared" si="97"/>
        <v>-100</v>
      </c>
      <c r="F1081" s="136">
        <f t="shared" si="95"/>
        <v>12</v>
      </c>
      <c r="G1081" s="18"/>
      <c r="H1081" s="52"/>
      <c r="L1081" s="60">
        <f t="shared" si="98"/>
        <v>12</v>
      </c>
      <c r="N1081" s="60"/>
    </row>
    <row r="1082" spans="1:14" s="17" customFormat="1" ht="14.25" hidden="1">
      <c r="A1082" s="155" t="s">
        <v>1078</v>
      </c>
      <c r="B1082" s="154">
        <v>0</v>
      </c>
      <c r="C1082" s="154">
        <v>0</v>
      </c>
      <c r="D1082" s="150">
        <f t="shared" si="96"/>
        <v>0</v>
      </c>
      <c r="E1082" s="151" t="str">
        <f t="shared" si="97"/>
        <v/>
      </c>
      <c r="F1082" s="136">
        <f t="shared" si="95"/>
        <v>0</v>
      </c>
      <c r="G1082" s="18"/>
      <c r="H1082" s="52"/>
      <c r="L1082" s="60">
        <f t="shared" si="98"/>
        <v>0</v>
      </c>
      <c r="M1082" s="60">
        <f>C1082-B1082</f>
        <v>0</v>
      </c>
      <c r="N1082" s="136" t="e">
        <f>M1082/B1082*100</f>
        <v>#DIV/0!</v>
      </c>
    </row>
    <row r="1083" spans="1:14" s="17" customFormat="1" ht="14.25" hidden="1">
      <c r="A1083" s="155" t="s">
        <v>1079</v>
      </c>
      <c r="B1083" s="154">
        <v>0</v>
      </c>
      <c r="C1083" s="154">
        <v>0</v>
      </c>
      <c r="D1083" s="150">
        <f t="shared" si="96"/>
        <v>0</v>
      </c>
      <c r="E1083" s="151" t="str">
        <f t="shared" si="97"/>
        <v/>
      </c>
      <c r="F1083" s="136">
        <f t="shared" si="95"/>
        <v>0</v>
      </c>
      <c r="G1083" s="18"/>
      <c r="H1083" s="52"/>
      <c r="L1083" s="60">
        <f t="shared" si="98"/>
        <v>0</v>
      </c>
      <c r="N1083" s="60"/>
    </row>
    <row r="1084" spans="1:14" s="17" customFormat="1" ht="14.25" hidden="1">
      <c r="A1084" s="155" t="s">
        <v>1080</v>
      </c>
      <c r="B1084" s="154">
        <v>0</v>
      </c>
      <c r="C1084" s="154">
        <v>0</v>
      </c>
      <c r="D1084" s="150">
        <f t="shared" si="96"/>
        <v>0</v>
      </c>
      <c r="E1084" s="151" t="str">
        <f t="shared" si="97"/>
        <v/>
      </c>
      <c r="F1084" s="136">
        <f t="shared" si="95"/>
        <v>0</v>
      </c>
      <c r="G1084" s="18"/>
      <c r="H1084" s="52"/>
      <c r="K1084" s="17">
        <v>2</v>
      </c>
      <c r="L1084" s="60">
        <f t="shared" si="98"/>
        <v>0</v>
      </c>
      <c r="N1084" s="60"/>
    </row>
    <row r="1085" spans="1:14" s="17" customFormat="1" ht="14.25" hidden="1">
      <c r="A1085" s="153" t="s">
        <v>1081</v>
      </c>
      <c r="B1085" s="154">
        <f>SUM(B1086:B1087)</f>
        <v>0</v>
      </c>
      <c r="C1085" s="154">
        <f>SUM(C1086:C1087)</f>
        <v>0</v>
      </c>
      <c r="D1085" s="150">
        <f t="shared" si="96"/>
        <v>0</v>
      </c>
      <c r="E1085" s="151" t="str">
        <f t="shared" si="97"/>
        <v/>
      </c>
      <c r="F1085" s="136">
        <f t="shared" si="95"/>
        <v>0</v>
      </c>
      <c r="G1085" s="18"/>
      <c r="H1085" s="52"/>
      <c r="L1085" s="60">
        <f t="shared" si="98"/>
        <v>0</v>
      </c>
      <c r="N1085" s="60"/>
    </row>
    <row r="1086" spans="1:14" s="17" customFormat="1" ht="14.25" hidden="1">
      <c r="A1086" s="155" t="s">
        <v>1082</v>
      </c>
      <c r="B1086" s="154">
        <v>0</v>
      </c>
      <c r="C1086" s="154">
        <v>0</v>
      </c>
      <c r="D1086" s="150">
        <f t="shared" si="96"/>
        <v>0</v>
      </c>
      <c r="E1086" s="151" t="str">
        <f t="shared" si="97"/>
        <v/>
      </c>
      <c r="F1086" s="136">
        <f t="shared" si="95"/>
        <v>0</v>
      </c>
      <c r="G1086" s="18"/>
      <c r="H1086" s="52"/>
      <c r="L1086" s="60">
        <f t="shared" si="98"/>
        <v>0</v>
      </c>
      <c r="N1086" s="60"/>
    </row>
    <row r="1087" spans="1:14" s="17" customFormat="1" ht="14.25" hidden="1">
      <c r="A1087" s="155" t="s">
        <v>1083</v>
      </c>
      <c r="B1087" s="154">
        <v>0</v>
      </c>
      <c r="C1087" s="154">
        <v>0</v>
      </c>
      <c r="D1087" s="150">
        <f t="shared" si="96"/>
        <v>0</v>
      </c>
      <c r="E1087" s="151" t="str">
        <f t="shared" si="97"/>
        <v/>
      </c>
      <c r="F1087" s="136">
        <f t="shared" si="95"/>
        <v>0</v>
      </c>
      <c r="G1087" s="18"/>
      <c r="H1087" s="52"/>
      <c r="L1087" s="60">
        <f t="shared" si="98"/>
        <v>0</v>
      </c>
      <c r="N1087" s="60"/>
    </row>
    <row r="1088" spans="1:14" s="17" customFormat="1" ht="14.25">
      <c r="A1088" s="153" t="s">
        <v>1084</v>
      </c>
      <c r="B1088" s="154">
        <f>B1089+B1099+B1115+B1120+B1134+B1143+B1150+B1157</f>
        <v>1630</v>
      </c>
      <c r="C1088" s="154">
        <f>C1089+C1099+C1115+C1120+C1134+C1143+C1150+C1157</f>
        <v>662</v>
      </c>
      <c r="D1088" s="150">
        <f t="shared" si="96"/>
        <v>-968</v>
      </c>
      <c r="E1088" s="151">
        <f t="shared" si="97"/>
        <v>-59.386503067484661</v>
      </c>
      <c r="F1088" s="136">
        <f t="shared" ref="F1088:F1151" si="99">B1088+C1088</f>
        <v>2292</v>
      </c>
      <c r="G1088" s="18"/>
      <c r="H1088" s="52"/>
      <c r="L1088" s="60">
        <f t="shared" si="98"/>
        <v>2292</v>
      </c>
      <c r="N1088" s="60"/>
    </row>
    <row r="1089" spans="1:14" s="17" customFormat="1" ht="14.25" hidden="1">
      <c r="A1089" s="153" t="s">
        <v>1085</v>
      </c>
      <c r="B1089" s="154">
        <f>SUM(B1090:B1098)</f>
        <v>0</v>
      </c>
      <c r="C1089" s="154">
        <f>SUM(C1090:C1098)</f>
        <v>0</v>
      </c>
      <c r="D1089" s="150">
        <f t="shared" si="96"/>
        <v>0</v>
      </c>
      <c r="E1089" s="151" t="str">
        <f t="shared" si="97"/>
        <v/>
      </c>
      <c r="F1089" s="136">
        <f t="shared" si="99"/>
        <v>0</v>
      </c>
      <c r="G1089" s="18"/>
      <c r="H1089" s="52"/>
      <c r="K1089" s="17">
        <v>2</v>
      </c>
      <c r="L1089" s="60">
        <f t="shared" si="98"/>
        <v>0</v>
      </c>
      <c r="N1089" s="60"/>
    </row>
    <row r="1090" spans="1:14" s="17" customFormat="1" ht="14.25" hidden="1">
      <c r="A1090" s="155" t="s">
        <v>271</v>
      </c>
      <c r="B1090" s="154">
        <v>0</v>
      </c>
      <c r="C1090" s="154">
        <v>0</v>
      </c>
      <c r="D1090" s="150">
        <f t="shared" si="96"/>
        <v>0</v>
      </c>
      <c r="E1090" s="151" t="str">
        <f t="shared" si="97"/>
        <v/>
      </c>
      <c r="F1090" s="136">
        <f t="shared" si="99"/>
        <v>0</v>
      </c>
      <c r="G1090" s="18"/>
      <c r="H1090" s="52"/>
      <c r="L1090" s="60">
        <f t="shared" si="98"/>
        <v>0</v>
      </c>
      <c r="N1090" s="60"/>
    </row>
    <row r="1091" spans="1:14" s="17" customFormat="1" ht="14.25" hidden="1">
      <c r="A1091" s="155" t="s">
        <v>272</v>
      </c>
      <c r="B1091" s="154">
        <v>0</v>
      </c>
      <c r="C1091" s="154">
        <v>0</v>
      </c>
      <c r="D1091" s="150">
        <f t="shared" si="96"/>
        <v>0</v>
      </c>
      <c r="E1091" s="151" t="str">
        <f t="shared" si="97"/>
        <v/>
      </c>
      <c r="F1091" s="136">
        <f t="shared" si="99"/>
        <v>0</v>
      </c>
      <c r="G1091" s="18"/>
      <c r="H1091" s="52"/>
      <c r="L1091" s="60">
        <f t="shared" si="98"/>
        <v>0</v>
      </c>
      <c r="N1091" s="60"/>
    </row>
    <row r="1092" spans="1:14" s="17" customFormat="1" ht="14.25" hidden="1">
      <c r="A1092" s="155" t="s">
        <v>273</v>
      </c>
      <c r="B1092" s="154">
        <v>0</v>
      </c>
      <c r="C1092" s="154">
        <v>0</v>
      </c>
      <c r="D1092" s="150">
        <f t="shared" si="96"/>
        <v>0</v>
      </c>
      <c r="E1092" s="151" t="str">
        <f t="shared" si="97"/>
        <v/>
      </c>
      <c r="F1092" s="136">
        <f t="shared" si="99"/>
        <v>0</v>
      </c>
      <c r="G1092" s="18"/>
      <c r="H1092" s="52"/>
      <c r="K1092" s="17">
        <v>1</v>
      </c>
      <c r="L1092" s="60">
        <f t="shared" si="98"/>
        <v>0</v>
      </c>
      <c r="M1092" s="60">
        <f>C1092-B1092</f>
        <v>0</v>
      </c>
      <c r="N1092" s="136" t="e">
        <f>M1092/B1092*100</f>
        <v>#DIV/0!</v>
      </c>
    </row>
    <row r="1093" spans="1:14" s="17" customFormat="1" ht="14.25" hidden="1">
      <c r="A1093" s="155" t="s">
        <v>1086</v>
      </c>
      <c r="B1093" s="154">
        <v>0</v>
      </c>
      <c r="C1093" s="154">
        <v>0</v>
      </c>
      <c r="D1093" s="150">
        <f t="shared" si="96"/>
        <v>0</v>
      </c>
      <c r="E1093" s="151" t="str">
        <f t="shared" si="97"/>
        <v/>
      </c>
      <c r="F1093" s="136">
        <f t="shared" si="99"/>
        <v>0</v>
      </c>
      <c r="G1093" s="18"/>
      <c r="H1093" s="52"/>
      <c r="K1093" s="17">
        <v>2</v>
      </c>
      <c r="L1093" s="60">
        <f t="shared" si="98"/>
        <v>0</v>
      </c>
      <c r="M1093" s="60">
        <f>C1093-B1093</f>
        <v>0</v>
      </c>
      <c r="N1093" s="136" t="e">
        <f>M1093/B1093*100</f>
        <v>#DIV/0!</v>
      </c>
    </row>
    <row r="1094" spans="1:14" s="17" customFormat="1" ht="14.25" hidden="1">
      <c r="A1094" s="155" t="s">
        <v>1087</v>
      </c>
      <c r="B1094" s="154">
        <v>0</v>
      </c>
      <c r="C1094" s="154">
        <v>0</v>
      </c>
      <c r="D1094" s="150">
        <f t="shared" si="96"/>
        <v>0</v>
      </c>
      <c r="E1094" s="151" t="str">
        <f t="shared" si="97"/>
        <v/>
      </c>
      <c r="F1094" s="136">
        <f t="shared" si="99"/>
        <v>0</v>
      </c>
      <c r="G1094" s="18"/>
      <c r="H1094" s="52"/>
      <c r="L1094" s="60">
        <f t="shared" si="98"/>
        <v>0</v>
      </c>
      <c r="N1094" s="60"/>
    </row>
    <row r="1095" spans="1:14" s="17" customFormat="1" ht="14.25" hidden="1">
      <c r="A1095" s="155" t="s">
        <v>1088</v>
      </c>
      <c r="B1095" s="154">
        <v>0</v>
      </c>
      <c r="C1095" s="154">
        <v>0</v>
      </c>
      <c r="D1095" s="150">
        <f t="shared" si="96"/>
        <v>0</v>
      </c>
      <c r="E1095" s="151" t="str">
        <f t="shared" si="97"/>
        <v/>
      </c>
      <c r="F1095" s="136">
        <f t="shared" si="99"/>
        <v>0</v>
      </c>
      <c r="G1095" s="18"/>
      <c r="H1095" s="52"/>
      <c r="L1095" s="60">
        <f t="shared" si="98"/>
        <v>0</v>
      </c>
      <c r="N1095" s="60"/>
    </row>
    <row r="1096" spans="1:14" s="17" customFormat="1" ht="14.25" hidden="1">
      <c r="A1096" s="155" t="s">
        <v>1089</v>
      </c>
      <c r="B1096" s="154">
        <v>0</v>
      </c>
      <c r="C1096" s="154">
        <v>0</v>
      </c>
      <c r="D1096" s="150">
        <f t="shared" si="96"/>
        <v>0</v>
      </c>
      <c r="E1096" s="151" t="str">
        <f t="shared" si="97"/>
        <v/>
      </c>
      <c r="F1096" s="136">
        <f t="shared" si="99"/>
        <v>0</v>
      </c>
      <c r="G1096" s="18"/>
      <c r="H1096" s="52"/>
      <c r="L1096" s="60">
        <f t="shared" si="98"/>
        <v>0</v>
      </c>
      <c r="N1096" s="60"/>
    </row>
    <row r="1097" spans="1:14" s="17" customFormat="1" ht="14.25" hidden="1">
      <c r="A1097" s="155" t="s">
        <v>1090</v>
      </c>
      <c r="B1097" s="154">
        <v>0</v>
      </c>
      <c r="C1097" s="154">
        <v>0</v>
      </c>
      <c r="D1097" s="150">
        <f t="shared" si="96"/>
        <v>0</v>
      </c>
      <c r="E1097" s="151" t="str">
        <f t="shared" si="97"/>
        <v/>
      </c>
      <c r="F1097" s="136">
        <f t="shared" si="99"/>
        <v>0</v>
      </c>
      <c r="G1097" s="18"/>
      <c r="H1097" s="52"/>
      <c r="L1097" s="60">
        <f t="shared" si="98"/>
        <v>0</v>
      </c>
      <c r="N1097" s="60"/>
    </row>
    <row r="1098" spans="1:14" s="17" customFormat="1" ht="14.25" hidden="1">
      <c r="A1098" s="155" t="s">
        <v>1091</v>
      </c>
      <c r="B1098" s="154">
        <v>0</v>
      </c>
      <c r="C1098" s="154">
        <v>0</v>
      </c>
      <c r="D1098" s="150">
        <f t="shared" si="96"/>
        <v>0</v>
      </c>
      <c r="E1098" s="151" t="str">
        <f t="shared" si="97"/>
        <v/>
      </c>
      <c r="F1098" s="136">
        <f t="shared" si="99"/>
        <v>0</v>
      </c>
      <c r="G1098" s="18"/>
      <c r="H1098" s="52"/>
      <c r="L1098" s="60">
        <f t="shared" si="98"/>
        <v>0</v>
      </c>
      <c r="N1098" s="60"/>
    </row>
    <row r="1099" spans="1:14" s="17" customFormat="1" ht="14.25">
      <c r="A1099" s="153" t="s">
        <v>1092</v>
      </c>
      <c r="B1099" s="154">
        <f>SUM(B1100:B1114)</f>
        <v>664</v>
      </c>
      <c r="C1099" s="154">
        <f>SUM(C1100:C1114)</f>
        <v>533</v>
      </c>
      <c r="D1099" s="150">
        <f t="shared" si="96"/>
        <v>-131</v>
      </c>
      <c r="E1099" s="151">
        <f t="shared" si="97"/>
        <v>-19.728915662650603</v>
      </c>
      <c r="F1099" s="136">
        <f t="shared" si="99"/>
        <v>1197</v>
      </c>
      <c r="G1099" s="18"/>
      <c r="H1099" s="52"/>
      <c r="L1099" s="60">
        <f t="shared" si="98"/>
        <v>1197</v>
      </c>
      <c r="N1099" s="60"/>
    </row>
    <row r="1100" spans="1:14" s="17" customFormat="1" ht="14.25" hidden="1">
      <c r="A1100" s="155" t="s">
        <v>271</v>
      </c>
      <c r="B1100" s="154">
        <v>0</v>
      </c>
      <c r="C1100" s="154">
        <v>0</v>
      </c>
      <c r="D1100" s="150">
        <f t="shared" si="96"/>
        <v>0</v>
      </c>
      <c r="E1100" s="151" t="str">
        <f t="shared" si="97"/>
        <v/>
      </c>
      <c r="F1100" s="136">
        <f t="shared" si="99"/>
        <v>0</v>
      </c>
      <c r="G1100" s="18"/>
      <c r="H1100" s="52"/>
      <c r="L1100" s="60">
        <f t="shared" si="98"/>
        <v>0</v>
      </c>
      <c r="N1100" s="60"/>
    </row>
    <row r="1101" spans="1:14" s="17" customFormat="1" ht="14.25" hidden="1">
      <c r="A1101" s="155" t="s">
        <v>272</v>
      </c>
      <c r="B1101" s="154">
        <v>0</v>
      </c>
      <c r="C1101" s="154">
        <v>0</v>
      </c>
      <c r="D1101" s="150">
        <f t="shared" si="96"/>
        <v>0</v>
      </c>
      <c r="E1101" s="151" t="str">
        <f t="shared" si="97"/>
        <v/>
      </c>
      <c r="F1101" s="136">
        <f t="shared" si="99"/>
        <v>0</v>
      </c>
      <c r="G1101" s="18"/>
      <c r="H1101" s="52"/>
      <c r="L1101" s="60">
        <f t="shared" si="98"/>
        <v>0</v>
      </c>
      <c r="N1101" s="60"/>
    </row>
    <row r="1102" spans="1:14" s="17" customFormat="1" ht="14.25" hidden="1">
      <c r="A1102" s="155" t="s">
        <v>273</v>
      </c>
      <c r="B1102" s="154">
        <v>0</v>
      </c>
      <c r="C1102" s="154">
        <v>0</v>
      </c>
      <c r="D1102" s="150">
        <f t="shared" si="96"/>
        <v>0</v>
      </c>
      <c r="E1102" s="151" t="str">
        <f t="shared" si="97"/>
        <v/>
      </c>
      <c r="F1102" s="136">
        <f t="shared" si="99"/>
        <v>0</v>
      </c>
      <c r="G1102" s="18"/>
      <c r="H1102" s="52"/>
      <c r="L1102" s="60">
        <f t="shared" si="98"/>
        <v>0</v>
      </c>
      <c r="M1102" s="60">
        <f>C1102-B1102</f>
        <v>0</v>
      </c>
      <c r="N1102" s="136" t="e">
        <f>M1102/B1102*100</f>
        <v>#DIV/0!</v>
      </c>
    </row>
    <row r="1103" spans="1:14" s="17" customFormat="1" ht="14.25" hidden="1">
      <c r="A1103" s="155" t="s">
        <v>1093</v>
      </c>
      <c r="B1103" s="154">
        <v>0</v>
      </c>
      <c r="C1103" s="154">
        <v>0</v>
      </c>
      <c r="D1103" s="150">
        <f t="shared" si="96"/>
        <v>0</v>
      </c>
      <c r="E1103" s="151" t="str">
        <f t="shared" si="97"/>
        <v/>
      </c>
      <c r="F1103" s="136">
        <f t="shared" si="99"/>
        <v>0</v>
      </c>
      <c r="G1103" s="18"/>
      <c r="H1103" s="52"/>
      <c r="K1103" s="17">
        <v>2</v>
      </c>
      <c r="L1103" s="60">
        <f t="shared" si="98"/>
        <v>0</v>
      </c>
      <c r="M1103" s="60">
        <f>C1103-B1103</f>
        <v>0</v>
      </c>
      <c r="N1103" s="136" t="e">
        <f>M1103/B1103*100</f>
        <v>#DIV/0!</v>
      </c>
    </row>
    <row r="1104" spans="1:14" s="17" customFormat="1" ht="14.25" hidden="1">
      <c r="A1104" s="155" t="s">
        <v>1094</v>
      </c>
      <c r="B1104" s="154">
        <v>0</v>
      </c>
      <c r="C1104" s="154">
        <v>0</v>
      </c>
      <c r="D1104" s="150">
        <f t="shared" si="96"/>
        <v>0</v>
      </c>
      <c r="E1104" s="151" t="str">
        <f t="shared" si="97"/>
        <v/>
      </c>
      <c r="F1104" s="136">
        <f t="shared" si="99"/>
        <v>0</v>
      </c>
      <c r="G1104" s="18"/>
      <c r="H1104" s="52"/>
      <c r="L1104" s="60">
        <f t="shared" si="98"/>
        <v>0</v>
      </c>
      <c r="N1104" s="60"/>
    </row>
    <row r="1105" spans="1:14" s="17" customFormat="1" ht="14.25" hidden="1">
      <c r="A1105" s="155" t="s">
        <v>1095</v>
      </c>
      <c r="B1105" s="154">
        <v>0</v>
      </c>
      <c r="C1105" s="154">
        <v>0</v>
      </c>
      <c r="D1105" s="150">
        <f t="shared" ref="D1105:D1168" si="100">C1105-B1105</f>
        <v>0</v>
      </c>
      <c r="E1105" s="151" t="str">
        <f t="shared" ref="E1105:E1168" si="101">IF(B1105=0,"",D1105/B1105*100)</f>
        <v/>
      </c>
      <c r="F1105" s="136">
        <f t="shared" si="99"/>
        <v>0</v>
      </c>
      <c r="G1105" s="18"/>
      <c r="H1105" s="52"/>
      <c r="L1105" s="60">
        <f t="shared" si="98"/>
        <v>0</v>
      </c>
      <c r="N1105" s="60"/>
    </row>
    <row r="1106" spans="1:14" s="17" customFormat="1" ht="14.25" hidden="1">
      <c r="A1106" s="155" t="s">
        <v>1096</v>
      </c>
      <c r="B1106" s="154">
        <v>0</v>
      </c>
      <c r="C1106" s="154">
        <v>0</v>
      </c>
      <c r="D1106" s="150">
        <f t="shared" si="100"/>
        <v>0</v>
      </c>
      <c r="E1106" s="151" t="str">
        <f t="shared" si="101"/>
        <v/>
      </c>
      <c r="F1106" s="136">
        <f t="shared" si="99"/>
        <v>0</v>
      </c>
      <c r="G1106" s="18"/>
      <c r="H1106" s="52"/>
      <c r="L1106" s="60">
        <f t="shared" si="98"/>
        <v>0</v>
      </c>
      <c r="N1106" s="60"/>
    </row>
    <row r="1107" spans="1:14" s="17" customFormat="1" ht="14.25" hidden="1">
      <c r="A1107" s="155" t="s">
        <v>1097</v>
      </c>
      <c r="B1107" s="154">
        <v>0</v>
      </c>
      <c r="C1107" s="154">
        <v>0</v>
      </c>
      <c r="D1107" s="150">
        <f t="shared" si="100"/>
        <v>0</v>
      </c>
      <c r="E1107" s="151" t="str">
        <f t="shared" si="101"/>
        <v/>
      </c>
      <c r="F1107" s="136">
        <f t="shared" si="99"/>
        <v>0</v>
      </c>
      <c r="G1107" s="18"/>
      <c r="H1107" s="52"/>
      <c r="L1107" s="60">
        <f t="shared" si="98"/>
        <v>0</v>
      </c>
      <c r="N1107" s="60"/>
    </row>
    <row r="1108" spans="1:14" s="17" customFormat="1" ht="14.25" hidden="1">
      <c r="A1108" s="155" t="s">
        <v>1098</v>
      </c>
      <c r="B1108" s="154">
        <v>0</v>
      </c>
      <c r="C1108" s="154">
        <v>0</v>
      </c>
      <c r="D1108" s="150">
        <f t="shared" si="100"/>
        <v>0</v>
      </c>
      <c r="E1108" s="151" t="str">
        <f t="shared" si="101"/>
        <v/>
      </c>
      <c r="F1108" s="136">
        <f t="shared" si="99"/>
        <v>0</v>
      </c>
      <c r="G1108" s="18"/>
      <c r="H1108" s="52"/>
      <c r="L1108" s="60">
        <f t="shared" si="98"/>
        <v>0</v>
      </c>
      <c r="N1108" s="60"/>
    </row>
    <row r="1109" spans="1:14" s="17" customFormat="1" ht="14.25" hidden="1">
      <c r="A1109" s="155" t="s">
        <v>1099</v>
      </c>
      <c r="B1109" s="154">
        <v>0</v>
      </c>
      <c r="C1109" s="154">
        <v>0</v>
      </c>
      <c r="D1109" s="150">
        <f t="shared" si="100"/>
        <v>0</v>
      </c>
      <c r="E1109" s="151" t="str">
        <f t="shared" si="101"/>
        <v/>
      </c>
      <c r="F1109" s="136">
        <f t="shared" si="99"/>
        <v>0</v>
      </c>
      <c r="G1109" s="18"/>
      <c r="H1109" s="52"/>
      <c r="L1109" s="60">
        <f t="shared" si="98"/>
        <v>0</v>
      </c>
      <c r="N1109" s="60"/>
    </row>
    <row r="1110" spans="1:14" s="17" customFormat="1" ht="14.25" hidden="1">
      <c r="A1110" s="155" t="s">
        <v>1100</v>
      </c>
      <c r="B1110" s="154">
        <v>0</v>
      </c>
      <c r="C1110" s="154">
        <v>0</v>
      </c>
      <c r="D1110" s="150">
        <f t="shared" si="100"/>
        <v>0</v>
      </c>
      <c r="E1110" s="151" t="str">
        <f t="shared" si="101"/>
        <v/>
      </c>
      <c r="F1110" s="136">
        <f t="shared" si="99"/>
        <v>0</v>
      </c>
      <c r="G1110" s="18"/>
      <c r="H1110" s="52"/>
      <c r="L1110" s="60">
        <f t="shared" si="98"/>
        <v>0</v>
      </c>
      <c r="N1110" s="60"/>
    </row>
    <row r="1111" spans="1:14" s="17" customFormat="1" ht="14.25" hidden="1">
      <c r="A1111" s="155" t="s">
        <v>1101</v>
      </c>
      <c r="B1111" s="154">
        <v>0</v>
      </c>
      <c r="C1111" s="154">
        <v>0</v>
      </c>
      <c r="D1111" s="150">
        <f t="shared" si="100"/>
        <v>0</v>
      </c>
      <c r="E1111" s="151" t="str">
        <f t="shared" si="101"/>
        <v/>
      </c>
      <c r="F1111" s="136">
        <f t="shared" si="99"/>
        <v>0</v>
      </c>
      <c r="G1111" s="18"/>
      <c r="H1111" s="52"/>
      <c r="L1111" s="60">
        <f t="shared" si="98"/>
        <v>0</v>
      </c>
      <c r="N1111" s="60"/>
    </row>
    <row r="1112" spans="1:14" s="17" customFormat="1" ht="14.25" hidden="1">
      <c r="A1112" s="155" t="s">
        <v>1102</v>
      </c>
      <c r="B1112" s="154">
        <v>0</v>
      </c>
      <c r="C1112" s="154">
        <v>0</v>
      </c>
      <c r="D1112" s="150">
        <f t="shared" si="100"/>
        <v>0</v>
      </c>
      <c r="E1112" s="151" t="str">
        <f t="shared" si="101"/>
        <v/>
      </c>
      <c r="F1112" s="136">
        <f t="shared" si="99"/>
        <v>0</v>
      </c>
      <c r="G1112" s="18"/>
      <c r="H1112" s="52"/>
      <c r="L1112" s="60">
        <f t="shared" si="98"/>
        <v>0</v>
      </c>
      <c r="N1112" s="60"/>
    </row>
    <row r="1113" spans="1:14" s="17" customFormat="1" ht="14.25" hidden="1">
      <c r="A1113" s="155" t="s">
        <v>1103</v>
      </c>
      <c r="B1113" s="154">
        <v>0</v>
      </c>
      <c r="C1113" s="154">
        <v>0</v>
      </c>
      <c r="D1113" s="150">
        <f t="shared" si="100"/>
        <v>0</v>
      </c>
      <c r="E1113" s="151" t="str">
        <f t="shared" si="101"/>
        <v/>
      </c>
      <c r="F1113" s="136">
        <f t="shared" si="99"/>
        <v>0</v>
      </c>
      <c r="G1113" s="18"/>
      <c r="H1113" s="52"/>
      <c r="L1113" s="60">
        <f t="shared" si="98"/>
        <v>0</v>
      </c>
      <c r="N1113" s="60"/>
    </row>
    <row r="1114" spans="1:14" s="17" customFormat="1" ht="14.25">
      <c r="A1114" s="155" t="s">
        <v>1104</v>
      </c>
      <c r="B1114" s="154">
        <v>664</v>
      </c>
      <c r="C1114" s="154">
        <v>533</v>
      </c>
      <c r="D1114" s="150">
        <f t="shared" si="100"/>
        <v>-131</v>
      </c>
      <c r="E1114" s="151">
        <f t="shared" si="101"/>
        <v>-19.728915662650603</v>
      </c>
      <c r="F1114" s="136">
        <f t="shared" si="99"/>
        <v>1197</v>
      </c>
      <c r="G1114" s="18"/>
      <c r="H1114" s="52"/>
      <c r="L1114" s="60">
        <f t="shared" ref="L1114:L1180" si="102">SUM(B1114,C1114)</f>
        <v>1197</v>
      </c>
      <c r="N1114" s="60"/>
    </row>
    <row r="1115" spans="1:14" s="17" customFormat="1" ht="14.25" hidden="1">
      <c r="A1115" s="153" t="s">
        <v>1105</v>
      </c>
      <c r="B1115" s="154">
        <f>SUM(B1116:B1119)</f>
        <v>0</v>
      </c>
      <c r="C1115" s="154">
        <f>SUM(C1116:C1119)</f>
        <v>0</v>
      </c>
      <c r="D1115" s="150">
        <f t="shared" si="100"/>
        <v>0</v>
      </c>
      <c r="E1115" s="151" t="str">
        <f t="shared" si="101"/>
        <v/>
      </c>
      <c r="F1115" s="136">
        <f t="shared" si="99"/>
        <v>0</v>
      </c>
      <c r="G1115" s="18"/>
      <c r="H1115" s="52"/>
      <c r="L1115" s="60">
        <f t="shared" si="102"/>
        <v>0</v>
      </c>
      <c r="N1115" s="60"/>
    </row>
    <row r="1116" spans="1:14" s="17" customFormat="1" ht="14.25" hidden="1">
      <c r="A1116" s="155" t="s">
        <v>271</v>
      </c>
      <c r="B1116" s="154">
        <v>0</v>
      </c>
      <c r="C1116" s="154">
        <v>0</v>
      </c>
      <c r="D1116" s="150">
        <f t="shared" si="100"/>
        <v>0</v>
      </c>
      <c r="E1116" s="151" t="str">
        <f t="shared" si="101"/>
        <v/>
      </c>
      <c r="F1116" s="136">
        <f t="shared" si="99"/>
        <v>0</v>
      </c>
      <c r="G1116" s="18"/>
      <c r="H1116" s="52"/>
      <c r="L1116" s="60">
        <f t="shared" si="102"/>
        <v>0</v>
      </c>
      <c r="N1116" s="60"/>
    </row>
    <row r="1117" spans="1:14" s="17" customFormat="1" ht="14.25" hidden="1">
      <c r="A1117" s="155" t="s">
        <v>272</v>
      </c>
      <c r="B1117" s="154">
        <v>0</v>
      </c>
      <c r="C1117" s="154">
        <v>0</v>
      </c>
      <c r="D1117" s="150">
        <f t="shared" si="100"/>
        <v>0</v>
      </c>
      <c r="E1117" s="151" t="str">
        <f t="shared" si="101"/>
        <v/>
      </c>
      <c r="F1117" s="136">
        <f t="shared" si="99"/>
        <v>0</v>
      </c>
      <c r="G1117" s="18"/>
      <c r="H1117" s="52"/>
      <c r="L1117" s="60">
        <f t="shared" si="102"/>
        <v>0</v>
      </c>
      <c r="N1117" s="60"/>
    </row>
    <row r="1118" spans="1:14" s="17" customFormat="1" ht="14.25" hidden="1">
      <c r="A1118" s="155" t="s">
        <v>273</v>
      </c>
      <c r="B1118" s="154">
        <v>0</v>
      </c>
      <c r="C1118" s="154">
        <v>0</v>
      </c>
      <c r="D1118" s="150">
        <f t="shared" si="100"/>
        <v>0</v>
      </c>
      <c r="E1118" s="151" t="str">
        <f t="shared" si="101"/>
        <v/>
      </c>
      <c r="F1118" s="136">
        <f t="shared" si="99"/>
        <v>0</v>
      </c>
      <c r="G1118" s="18"/>
      <c r="H1118" s="52"/>
      <c r="L1118" s="60">
        <f t="shared" si="102"/>
        <v>0</v>
      </c>
      <c r="M1118" s="60">
        <f>C1118-B1118</f>
        <v>0</v>
      </c>
      <c r="N1118" s="136" t="e">
        <f>M1118/B1118*100</f>
        <v>#DIV/0!</v>
      </c>
    </row>
    <row r="1119" spans="1:14" s="17" customFormat="1" ht="14.25" hidden="1">
      <c r="A1119" s="155" t="s">
        <v>1106</v>
      </c>
      <c r="B1119" s="154">
        <v>0</v>
      </c>
      <c r="C1119" s="154">
        <v>0</v>
      </c>
      <c r="D1119" s="150">
        <f t="shared" si="100"/>
        <v>0</v>
      </c>
      <c r="E1119" s="151" t="str">
        <f t="shared" si="101"/>
        <v/>
      </c>
      <c r="F1119" s="136">
        <f t="shared" si="99"/>
        <v>0</v>
      </c>
      <c r="G1119" s="18"/>
      <c r="H1119" s="52"/>
      <c r="K1119" s="17">
        <v>2</v>
      </c>
      <c r="L1119" s="60">
        <f t="shared" si="102"/>
        <v>0</v>
      </c>
      <c r="N1119" s="60"/>
    </row>
    <row r="1120" spans="1:14" s="17" customFormat="1" ht="14.25" hidden="1">
      <c r="A1120" s="153" t="s">
        <v>1107</v>
      </c>
      <c r="B1120" s="154">
        <f>SUM(B1121:B1133)</f>
        <v>0</v>
      </c>
      <c r="C1120" s="154">
        <f>SUM(C1121:C1133)</f>
        <v>0</v>
      </c>
      <c r="D1120" s="150">
        <f t="shared" si="100"/>
        <v>0</v>
      </c>
      <c r="E1120" s="151" t="str">
        <f t="shared" si="101"/>
        <v/>
      </c>
      <c r="F1120" s="136">
        <f t="shared" si="99"/>
        <v>0</v>
      </c>
      <c r="G1120" s="18"/>
      <c r="H1120" s="52"/>
      <c r="L1120" s="60">
        <f t="shared" si="102"/>
        <v>0</v>
      </c>
      <c r="N1120" s="60"/>
    </row>
    <row r="1121" spans="1:14" s="17" customFormat="1" ht="14.25" hidden="1">
      <c r="A1121" s="155" t="s">
        <v>271</v>
      </c>
      <c r="B1121" s="154">
        <v>0</v>
      </c>
      <c r="C1121" s="154">
        <v>0</v>
      </c>
      <c r="D1121" s="150">
        <f t="shared" si="100"/>
        <v>0</v>
      </c>
      <c r="E1121" s="151" t="str">
        <f t="shared" si="101"/>
        <v/>
      </c>
      <c r="F1121" s="136">
        <f t="shared" si="99"/>
        <v>0</v>
      </c>
      <c r="G1121" s="18"/>
      <c r="H1121" s="52"/>
      <c r="L1121" s="60">
        <f t="shared" si="102"/>
        <v>0</v>
      </c>
      <c r="N1121" s="60"/>
    </row>
    <row r="1122" spans="1:14" s="17" customFormat="1" ht="14.25" hidden="1">
      <c r="A1122" s="155" t="s">
        <v>272</v>
      </c>
      <c r="B1122" s="154">
        <v>0</v>
      </c>
      <c r="C1122" s="154">
        <v>0</v>
      </c>
      <c r="D1122" s="150">
        <f t="shared" si="100"/>
        <v>0</v>
      </c>
      <c r="E1122" s="151" t="str">
        <f t="shared" si="101"/>
        <v/>
      </c>
      <c r="F1122" s="136">
        <f t="shared" si="99"/>
        <v>0</v>
      </c>
      <c r="G1122" s="18"/>
      <c r="H1122" s="52"/>
      <c r="L1122" s="60">
        <f t="shared" si="102"/>
        <v>0</v>
      </c>
      <c r="N1122" s="60"/>
    </row>
    <row r="1123" spans="1:14" s="17" customFormat="1" ht="14.25" hidden="1">
      <c r="A1123" s="155" t="s">
        <v>273</v>
      </c>
      <c r="B1123" s="154">
        <v>0</v>
      </c>
      <c r="C1123" s="154">
        <v>0</v>
      </c>
      <c r="D1123" s="150">
        <f t="shared" si="100"/>
        <v>0</v>
      </c>
      <c r="E1123" s="151" t="str">
        <f t="shared" si="101"/>
        <v/>
      </c>
      <c r="F1123" s="136">
        <f t="shared" si="99"/>
        <v>0</v>
      </c>
      <c r="G1123" s="18"/>
      <c r="H1123" s="52"/>
      <c r="L1123" s="60">
        <f t="shared" si="102"/>
        <v>0</v>
      </c>
      <c r="N1123" s="60"/>
    </row>
    <row r="1124" spans="1:14" s="17" customFormat="1" ht="14.25" hidden="1">
      <c r="A1124" s="155" t="s">
        <v>1108</v>
      </c>
      <c r="B1124" s="154">
        <v>0</v>
      </c>
      <c r="C1124" s="154">
        <v>0</v>
      </c>
      <c r="D1124" s="150">
        <f t="shared" si="100"/>
        <v>0</v>
      </c>
      <c r="E1124" s="151" t="str">
        <f t="shared" si="101"/>
        <v/>
      </c>
      <c r="F1124" s="136">
        <f t="shared" si="99"/>
        <v>0</v>
      </c>
      <c r="G1124" s="18"/>
      <c r="H1124" s="52"/>
      <c r="K1124" s="17">
        <v>2</v>
      </c>
      <c r="L1124" s="60">
        <f t="shared" si="102"/>
        <v>0</v>
      </c>
      <c r="M1124" s="60">
        <f>C1124-B1124</f>
        <v>0</v>
      </c>
      <c r="N1124" s="136" t="e">
        <f>M1124/B1124*100</f>
        <v>#DIV/0!</v>
      </c>
    </row>
    <row r="1125" spans="1:14" s="17" customFormat="1" ht="14.25" hidden="1">
      <c r="A1125" s="155" t="s">
        <v>1109</v>
      </c>
      <c r="B1125" s="154">
        <v>0</v>
      </c>
      <c r="C1125" s="154">
        <v>0</v>
      </c>
      <c r="D1125" s="150">
        <f t="shared" si="100"/>
        <v>0</v>
      </c>
      <c r="E1125" s="151" t="str">
        <f t="shared" si="101"/>
        <v/>
      </c>
      <c r="F1125" s="136">
        <f t="shared" si="99"/>
        <v>0</v>
      </c>
      <c r="G1125" s="18"/>
      <c r="H1125" s="52"/>
      <c r="L1125" s="60">
        <f t="shared" si="102"/>
        <v>0</v>
      </c>
      <c r="M1125" s="60">
        <f>C1125-B1125</f>
        <v>0</v>
      </c>
      <c r="N1125" s="136" t="e">
        <f>M1125/B1125*100</f>
        <v>#DIV/0!</v>
      </c>
    </row>
    <row r="1126" spans="1:14" s="17" customFormat="1" ht="14.25" hidden="1">
      <c r="A1126" s="155" t="s">
        <v>1110</v>
      </c>
      <c r="B1126" s="154">
        <v>0</v>
      </c>
      <c r="C1126" s="154">
        <v>0</v>
      </c>
      <c r="D1126" s="150">
        <f t="shared" si="100"/>
        <v>0</v>
      </c>
      <c r="E1126" s="151" t="str">
        <f t="shared" si="101"/>
        <v/>
      </c>
      <c r="F1126" s="136">
        <f t="shared" si="99"/>
        <v>0</v>
      </c>
      <c r="G1126" s="18"/>
      <c r="H1126" s="52"/>
      <c r="L1126" s="60">
        <f t="shared" si="102"/>
        <v>0</v>
      </c>
      <c r="M1126" s="60">
        <f>C1126-B1126</f>
        <v>0</v>
      </c>
      <c r="N1126" s="136" t="e">
        <f>M1126/B1126*100</f>
        <v>#DIV/0!</v>
      </c>
    </row>
    <row r="1127" spans="1:14" s="17" customFormat="1" ht="14.25" hidden="1">
      <c r="A1127" s="155" t="s">
        <v>1111</v>
      </c>
      <c r="B1127" s="154">
        <v>0</v>
      </c>
      <c r="C1127" s="154">
        <v>0</v>
      </c>
      <c r="D1127" s="150">
        <f t="shared" si="100"/>
        <v>0</v>
      </c>
      <c r="E1127" s="151" t="str">
        <f t="shared" si="101"/>
        <v/>
      </c>
      <c r="F1127" s="136">
        <f t="shared" si="99"/>
        <v>0</v>
      </c>
      <c r="G1127" s="18"/>
      <c r="H1127" s="52"/>
      <c r="L1127" s="60">
        <f t="shared" si="102"/>
        <v>0</v>
      </c>
      <c r="N1127" s="60"/>
    </row>
    <row r="1128" spans="1:14" s="17" customFormat="1" ht="14.25" hidden="1">
      <c r="A1128" s="155" t="s">
        <v>1112</v>
      </c>
      <c r="B1128" s="154">
        <v>0</v>
      </c>
      <c r="C1128" s="154">
        <v>0</v>
      </c>
      <c r="D1128" s="150">
        <f t="shared" si="100"/>
        <v>0</v>
      </c>
      <c r="E1128" s="151" t="str">
        <f t="shared" si="101"/>
        <v/>
      </c>
      <c r="F1128" s="136">
        <f t="shared" si="99"/>
        <v>0</v>
      </c>
      <c r="G1128" s="18"/>
      <c r="H1128" s="52"/>
      <c r="L1128" s="60">
        <f t="shared" si="102"/>
        <v>0</v>
      </c>
      <c r="N1128" s="60"/>
    </row>
    <row r="1129" spans="1:14" s="17" customFormat="1" ht="14.25" hidden="1">
      <c r="A1129" s="155" t="s">
        <v>1113</v>
      </c>
      <c r="B1129" s="154">
        <v>0</v>
      </c>
      <c r="C1129" s="154">
        <v>0</v>
      </c>
      <c r="D1129" s="150">
        <f t="shared" si="100"/>
        <v>0</v>
      </c>
      <c r="E1129" s="151" t="str">
        <f t="shared" si="101"/>
        <v/>
      </c>
      <c r="F1129" s="136">
        <f t="shared" si="99"/>
        <v>0</v>
      </c>
      <c r="G1129" s="18"/>
      <c r="H1129" s="52"/>
      <c r="L1129" s="60">
        <f t="shared" si="102"/>
        <v>0</v>
      </c>
      <c r="N1129" s="60"/>
    </row>
    <row r="1130" spans="1:14" s="17" customFormat="1" ht="14.25" hidden="1">
      <c r="A1130" s="155" t="s">
        <v>1114</v>
      </c>
      <c r="B1130" s="154">
        <v>0</v>
      </c>
      <c r="C1130" s="154">
        <v>0</v>
      </c>
      <c r="D1130" s="150">
        <f t="shared" si="100"/>
        <v>0</v>
      </c>
      <c r="E1130" s="151" t="str">
        <f t="shared" si="101"/>
        <v/>
      </c>
      <c r="F1130" s="136">
        <f t="shared" si="99"/>
        <v>0</v>
      </c>
      <c r="G1130" s="18"/>
      <c r="H1130" s="52"/>
      <c r="L1130" s="60">
        <f t="shared" si="102"/>
        <v>0</v>
      </c>
      <c r="N1130" s="60"/>
    </row>
    <row r="1131" spans="1:14" s="17" customFormat="1" ht="14.25" hidden="1">
      <c r="A1131" s="155" t="s">
        <v>1059</v>
      </c>
      <c r="B1131" s="154">
        <v>0</v>
      </c>
      <c r="C1131" s="154">
        <v>0</v>
      </c>
      <c r="D1131" s="150">
        <f t="shared" si="100"/>
        <v>0</v>
      </c>
      <c r="E1131" s="151" t="str">
        <f t="shared" si="101"/>
        <v/>
      </c>
      <c r="F1131" s="136">
        <f t="shared" si="99"/>
        <v>0</v>
      </c>
      <c r="G1131" s="18"/>
      <c r="H1131" s="52"/>
      <c r="L1131" s="60">
        <f t="shared" si="102"/>
        <v>0</v>
      </c>
      <c r="N1131" s="60"/>
    </row>
    <row r="1132" spans="1:14" s="17" customFormat="1" ht="14.25" hidden="1">
      <c r="A1132" s="155" t="s">
        <v>1115</v>
      </c>
      <c r="B1132" s="154">
        <v>0</v>
      </c>
      <c r="C1132" s="154">
        <v>0</v>
      </c>
      <c r="D1132" s="150">
        <f t="shared" si="100"/>
        <v>0</v>
      </c>
      <c r="E1132" s="151" t="str">
        <f t="shared" si="101"/>
        <v/>
      </c>
      <c r="F1132" s="136">
        <f t="shared" si="99"/>
        <v>0</v>
      </c>
      <c r="G1132" s="18"/>
      <c r="H1132" s="52"/>
      <c r="L1132" s="60">
        <f t="shared" si="102"/>
        <v>0</v>
      </c>
      <c r="N1132" s="60"/>
    </row>
    <row r="1133" spans="1:14" s="17" customFormat="1" ht="14.25" hidden="1">
      <c r="A1133" s="155" t="s">
        <v>1116</v>
      </c>
      <c r="B1133" s="154">
        <v>0</v>
      </c>
      <c r="C1133" s="154">
        <v>0</v>
      </c>
      <c r="D1133" s="150">
        <f t="shared" si="100"/>
        <v>0</v>
      </c>
      <c r="E1133" s="151" t="str">
        <f t="shared" si="101"/>
        <v/>
      </c>
      <c r="F1133" s="136">
        <f t="shared" si="99"/>
        <v>0</v>
      </c>
      <c r="G1133" s="18"/>
      <c r="H1133" s="52"/>
      <c r="L1133" s="60">
        <f t="shared" si="102"/>
        <v>0</v>
      </c>
      <c r="N1133" s="60"/>
    </row>
    <row r="1134" spans="1:14" s="17" customFormat="1" ht="14.25" hidden="1">
      <c r="A1134" s="153" t="s">
        <v>1117</v>
      </c>
      <c r="B1134" s="154">
        <f>SUM(B1135:B1142)</f>
        <v>0</v>
      </c>
      <c r="C1134" s="154">
        <f>SUM(C1135:C1142)</f>
        <v>0</v>
      </c>
      <c r="D1134" s="150">
        <f t="shared" si="100"/>
        <v>0</v>
      </c>
      <c r="E1134" s="151" t="str">
        <f t="shared" si="101"/>
        <v/>
      </c>
      <c r="F1134" s="136">
        <f t="shared" si="99"/>
        <v>0</v>
      </c>
      <c r="G1134" s="18"/>
      <c r="H1134" s="52"/>
      <c r="L1134" s="60">
        <f t="shared" si="102"/>
        <v>0</v>
      </c>
      <c r="N1134" s="60"/>
    </row>
    <row r="1135" spans="1:14" s="17" customFormat="1" ht="14.25" hidden="1">
      <c r="A1135" s="155" t="s">
        <v>271</v>
      </c>
      <c r="B1135" s="154"/>
      <c r="C1135" s="154"/>
      <c r="D1135" s="150">
        <f t="shared" si="100"/>
        <v>0</v>
      </c>
      <c r="E1135" s="151" t="str">
        <f t="shared" si="101"/>
        <v/>
      </c>
      <c r="F1135" s="136">
        <f t="shared" si="99"/>
        <v>0</v>
      </c>
      <c r="G1135" s="18"/>
      <c r="H1135" s="52"/>
      <c r="L1135" s="60">
        <f t="shared" si="102"/>
        <v>0</v>
      </c>
      <c r="N1135" s="60"/>
    </row>
    <row r="1136" spans="1:14" s="17" customFormat="1" ht="14.25" hidden="1">
      <c r="A1136" s="155" t="s">
        <v>272</v>
      </c>
      <c r="B1136" s="154"/>
      <c r="C1136" s="154"/>
      <c r="D1136" s="150">
        <f t="shared" si="100"/>
        <v>0</v>
      </c>
      <c r="E1136" s="151" t="str">
        <f t="shared" si="101"/>
        <v/>
      </c>
      <c r="F1136" s="136">
        <f t="shared" si="99"/>
        <v>0</v>
      </c>
      <c r="G1136" s="18"/>
      <c r="H1136" s="52"/>
      <c r="L1136" s="60">
        <f t="shared" si="102"/>
        <v>0</v>
      </c>
      <c r="N1136" s="60"/>
    </row>
    <row r="1137" spans="1:14" s="17" customFormat="1" ht="14.25" hidden="1">
      <c r="A1137" s="155" t="s">
        <v>273</v>
      </c>
      <c r="B1137" s="154"/>
      <c r="C1137" s="154"/>
      <c r="D1137" s="150">
        <f t="shared" si="100"/>
        <v>0</v>
      </c>
      <c r="E1137" s="151" t="str">
        <f t="shared" si="101"/>
        <v/>
      </c>
      <c r="F1137" s="136">
        <f t="shared" si="99"/>
        <v>0</v>
      </c>
      <c r="G1137" s="18"/>
      <c r="H1137" s="52"/>
      <c r="L1137" s="60">
        <f t="shared" si="102"/>
        <v>0</v>
      </c>
      <c r="M1137" s="60">
        <f>C1137-B1137</f>
        <v>0</v>
      </c>
      <c r="N1137" s="136" t="e">
        <f>M1137/B1137*100</f>
        <v>#DIV/0!</v>
      </c>
    </row>
    <row r="1138" spans="1:14" s="17" customFormat="1" ht="14.25" hidden="1">
      <c r="A1138" s="155" t="s">
        <v>1118</v>
      </c>
      <c r="B1138" s="154">
        <v>0</v>
      </c>
      <c r="C1138" s="154">
        <v>0</v>
      </c>
      <c r="D1138" s="150">
        <f t="shared" si="100"/>
        <v>0</v>
      </c>
      <c r="E1138" s="151" t="str">
        <f t="shared" si="101"/>
        <v/>
      </c>
      <c r="F1138" s="136">
        <f t="shared" si="99"/>
        <v>0</v>
      </c>
      <c r="G1138" s="18"/>
      <c r="H1138" s="52"/>
      <c r="K1138" s="17">
        <v>2</v>
      </c>
      <c r="L1138" s="60">
        <f t="shared" si="102"/>
        <v>0</v>
      </c>
      <c r="M1138" s="60">
        <f>C1138-B1138</f>
        <v>0</v>
      </c>
      <c r="N1138" s="136" t="e">
        <f>M1138/B1138*100</f>
        <v>#DIV/0!</v>
      </c>
    </row>
    <row r="1139" spans="1:14" s="17" customFormat="1" ht="14.25" hidden="1">
      <c r="A1139" s="155" t="s">
        <v>1119</v>
      </c>
      <c r="B1139" s="154">
        <v>0</v>
      </c>
      <c r="C1139" s="154">
        <v>0</v>
      </c>
      <c r="D1139" s="150">
        <f t="shared" si="100"/>
        <v>0</v>
      </c>
      <c r="E1139" s="151" t="str">
        <f t="shared" si="101"/>
        <v/>
      </c>
      <c r="F1139" s="136">
        <f t="shared" si="99"/>
        <v>0</v>
      </c>
      <c r="G1139" s="18"/>
      <c r="H1139" s="52"/>
      <c r="L1139" s="60">
        <f t="shared" si="102"/>
        <v>0</v>
      </c>
      <c r="M1139" s="60">
        <f>C1139-B1139</f>
        <v>0</v>
      </c>
      <c r="N1139" s="136" t="e">
        <f>M1139/B1139*100</f>
        <v>#DIV/0!</v>
      </c>
    </row>
    <row r="1140" spans="1:14" s="17" customFormat="1" ht="14.25" hidden="1">
      <c r="A1140" s="155" t="s">
        <v>1120</v>
      </c>
      <c r="B1140" s="154">
        <v>0</v>
      </c>
      <c r="C1140" s="154">
        <v>0</v>
      </c>
      <c r="D1140" s="150">
        <f t="shared" si="100"/>
        <v>0</v>
      </c>
      <c r="E1140" s="151" t="str">
        <f t="shared" si="101"/>
        <v/>
      </c>
      <c r="F1140" s="136">
        <f t="shared" si="99"/>
        <v>0</v>
      </c>
      <c r="G1140" s="18"/>
      <c r="H1140" s="52"/>
      <c r="L1140" s="60">
        <f t="shared" si="102"/>
        <v>0</v>
      </c>
      <c r="N1140" s="60"/>
    </row>
    <row r="1141" spans="1:14" s="17" customFormat="1" ht="14.25" hidden="1">
      <c r="A1141" s="155" t="s">
        <v>1121</v>
      </c>
      <c r="B1141" s="154">
        <v>0</v>
      </c>
      <c r="C1141" s="154">
        <v>0</v>
      </c>
      <c r="D1141" s="150">
        <f t="shared" si="100"/>
        <v>0</v>
      </c>
      <c r="E1141" s="151" t="str">
        <f t="shared" si="101"/>
        <v/>
      </c>
      <c r="F1141" s="136">
        <f t="shared" si="99"/>
        <v>0</v>
      </c>
      <c r="G1141" s="18"/>
      <c r="H1141" s="52"/>
      <c r="L1141" s="60">
        <f t="shared" si="102"/>
        <v>0</v>
      </c>
      <c r="M1141" s="60">
        <f t="shared" ref="M1141:M1147" si="103">C1141-B1141</f>
        <v>0</v>
      </c>
      <c r="N1141" s="136" t="e">
        <f t="shared" ref="N1141:N1147" si="104">M1141/B1141*100</f>
        <v>#DIV/0!</v>
      </c>
    </row>
    <row r="1142" spans="1:14" s="17" customFormat="1" ht="14.25" hidden="1">
      <c r="A1142" s="155" t="s">
        <v>1122</v>
      </c>
      <c r="B1142" s="154">
        <v>0</v>
      </c>
      <c r="C1142" s="154">
        <v>0</v>
      </c>
      <c r="D1142" s="150">
        <f t="shared" si="100"/>
        <v>0</v>
      </c>
      <c r="E1142" s="151" t="str">
        <f t="shared" si="101"/>
        <v/>
      </c>
      <c r="F1142" s="136">
        <f t="shared" si="99"/>
        <v>0</v>
      </c>
      <c r="G1142" s="18"/>
      <c r="H1142" s="52"/>
      <c r="L1142" s="60">
        <f t="shared" si="102"/>
        <v>0</v>
      </c>
      <c r="M1142" s="60">
        <f t="shared" si="103"/>
        <v>0</v>
      </c>
      <c r="N1142" s="136" t="e">
        <f t="shared" si="104"/>
        <v>#DIV/0!</v>
      </c>
    </row>
    <row r="1143" spans="1:14" s="17" customFormat="1" ht="14.25" hidden="1">
      <c r="A1143" s="153" t="s">
        <v>1123</v>
      </c>
      <c r="B1143" s="154">
        <f>SUM(B1144:B1149)</f>
        <v>0</v>
      </c>
      <c r="C1143" s="154">
        <f>SUM(C1144:C1149)</f>
        <v>0</v>
      </c>
      <c r="D1143" s="150">
        <f t="shared" si="100"/>
        <v>0</v>
      </c>
      <c r="E1143" s="151" t="str">
        <f t="shared" si="101"/>
        <v/>
      </c>
      <c r="F1143" s="136">
        <f t="shared" si="99"/>
        <v>0</v>
      </c>
      <c r="G1143" s="18"/>
      <c r="H1143" s="52"/>
      <c r="L1143" s="60">
        <f t="shared" si="102"/>
        <v>0</v>
      </c>
      <c r="M1143" s="60">
        <f t="shared" si="103"/>
        <v>0</v>
      </c>
      <c r="N1143" s="136" t="e">
        <f t="shared" si="104"/>
        <v>#DIV/0!</v>
      </c>
    </row>
    <row r="1144" spans="1:14" s="17" customFormat="1" ht="14.25" hidden="1">
      <c r="A1144" s="155" t="s">
        <v>271</v>
      </c>
      <c r="B1144" s="154">
        <v>0</v>
      </c>
      <c r="C1144" s="154">
        <v>0</v>
      </c>
      <c r="D1144" s="150">
        <f t="shared" si="100"/>
        <v>0</v>
      </c>
      <c r="E1144" s="151" t="str">
        <f t="shared" si="101"/>
        <v/>
      </c>
      <c r="F1144" s="136">
        <f t="shared" si="99"/>
        <v>0</v>
      </c>
      <c r="G1144" s="18"/>
      <c r="H1144" s="52"/>
      <c r="L1144" s="60">
        <f t="shared" si="102"/>
        <v>0</v>
      </c>
      <c r="M1144" s="60">
        <f t="shared" si="103"/>
        <v>0</v>
      </c>
      <c r="N1144" s="136" t="e">
        <f t="shared" si="104"/>
        <v>#DIV/0!</v>
      </c>
    </row>
    <row r="1145" spans="1:14" s="17" customFormat="1" ht="14.25" hidden="1">
      <c r="A1145" s="155" t="s">
        <v>272</v>
      </c>
      <c r="B1145" s="154">
        <v>0</v>
      </c>
      <c r="C1145" s="154">
        <v>0</v>
      </c>
      <c r="D1145" s="150">
        <f t="shared" si="100"/>
        <v>0</v>
      </c>
      <c r="E1145" s="151" t="str">
        <f t="shared" si="101"/>
        <v/>
      </c>
      <c r="F1145" s="136">
        <f t="shared" si="99"/>
        <v>0</v>
      </c>
      <c r="G1145" s="18"/>
      <c r="H1145" s="52"/>
      <c r="L1145" s="60">
        <f t="shared" si="102"/>
        <v>0</v>
      </c>
      <c r="M1145" s="60">
        <f t="shared" si="103"/>
        <v>0</v>
      </c>
      <c r="N1145" s="136" t="e">
        <f t="shared" si="104"/>
        <v>#DIV/0!</v>
      </c>
    </row>
    <row r="1146" spans="1:14" s="17" customFormat="1" ht="14.25" hidden="1">
      <c r="A1146" s="155" t="s">
        <v>273</v>
      </c>
      <c r="B1146" s="154">
        <v>0</v>
      </c>
      <c r="C1146" s="154">
        <v>0</v>
      </c>
      <c r="D1146" s="150">
        <f t="shared" si="100"/>
        <v>0</v>
      </c>
      <c r="E1146" s="151" t="str">
        <f t="shared" si="101"/>
        <v/>
      </c>
      <c r="F1146" s="136">
        <f t="shared" si="99"/>
        <v>0</v>
      </c>
      <c r="G1146" s="18"/>
      <c r="H1146" s="52"/>
      <c r="K1146" s="17">
        <v>2</v>
      </c>
      <c r="L1146" s="60">
        <f t="shared" si="102"/>
        <v>0</v>
      </c>
      <c r="M1146" s="60">
        <f t="shared" si="103"/>
        <v>0</v>
      </c>
      <c r="N1146" s="136" t="e">
        <f t="shared" si="104"/>
        <v>#DIV/0!</v>
      </c>
    </row>
    <row r="1147" spans="1:14" s="17" customFormat="1" ht="14.25" hidden="1">
      <c r="A1147" s="155" t="s">
        <v>1124</v>
      </c>
      <c r="B1147" s="154">
        <v>0</v>
      </c>
      <c r="C1147" s="154">
        <v>0</v>
      </c>
      <c r="D1147" s="150">
        <f t="shared" si="100"/>
        <v>0</v>
      </c>
      <c r="E1147" s="151" t="str">
        <f t="shared" si="101"/>
        <v/>
      </c>
      <c r="F1147" s="136">
        <f t="shared" si="99"/>
        <v>0</v>
      </c>
      <c r="G1147" s="18"/>
      <c r="H1147" s="52"/>
      <c r="L1147" s="60">
        <f t="shared" si="102"/>
        <v>0</v>
      </c>
      <c r="M1147" s="60">
        <f t="shared" si="103"/>
        <v>0</v>
      </c>
      <c r="N1147" s="136" t="e">
        <f t="shared" si="104"/>
        <v>#DIV/0!</v>
      </c>
    </row>
    <row r="1148" spans="1:14" s="17" customFormat="1" ht="14.25" hidden="1">
      <c r="A1148" s="155" t="s">
        <v>1125</v>
      </c>
      <c r="B1148" s="154">
        <v>0</v>
      </c>
      <c r="C1148" s="154">
        <v>0</v>
      </c>
      <c r="D1148" s="150">
        <f t="shared" si="100"/>
        <v>0</v>
      </c>
      <c r="E1148" s="151" t="str">
        <f t="shared" si="101"/>
        <v/>
      </c>
      <c r="F1148" s="136">
        <f t="shared" si="99"/>
        <v>0</v>
      </c>
      <c r="G1148" s="18"/>
      <c r="H1148" s="52"/>
      <c r="L1148" s="60">
        <f t="shared" si="102"/>
        <v>0</v>
      </c>
      <c r="N1148" s="60"/>
    </row>
    <row r="1149" spans="1:14" s="17" customFormat="1" ht="14.25" hidden="1">
      <c r="A1149" s="155" t="s">
        <v>1126</v>
      </c>
      <c r="B1149" s="154">
        <v>0</v>
      </c>
      <c r="C1149" s="154">
        <v>0</v>
      </c>
      <c r="D1149" s="150">
        <f t="shared" si="100"/>
        <v>0</v>
      </c>
      <c r="E1149" s="151" t="str">
        <f t="shared" si="101"/>
        <v/>
      </c>
      <c r="F1149" s="136">
        <f t="shared" si="99"/>
        <v>0</v>
      </c>
      <c r="G1149" s="18"/>
      <c r="H1149" s="52"/>
      <c r="L1149" s="60">
        <f t="shared" si="102"/>
        <v>0</v>
      </c>
      <c r="N1149" s="60"/>
    </row>
    <row r="1150" spans="1:14" s="17" customFormat="1" ht="14.25">
      <c r="A1150" s="153" t="s">
        <v>1127</v>
      </c>
      <c r="B1150" s="154">
        <f>SUM(B1151:B1156)</f>
        <v>966</v>
      </c>
      <c r="C1150" s="154">
        <f>SUM(C1151:C1156)</f>
        <v>129</v>
      </c>
      <c r="D1150" s="150">
        <f t="shared" si="100"/>
        <v>-837</v>
      </c>
      <c r="E1150" s="151">
        <f t="shared" si="101"/>
        <v>-86.645962732919259</v>
      </c>
      <c r="F1150" s="136">
        <f t="shared" si="99"/>
        <v>1095</v>
      </c>
      <c r="G1150" s="18"/>
      <c r="H1150" s="52"/>
      <c r="L1150" s="60">
        <f t="shared" si="102"/>
        <v>1095</v>
      </c>
      <c r="N1150" s="60"/>
    </row>
    <row r="1151" spans="1:14" s="17" customFormat="1" ht="14.25">
      <c r="A1151" s="155" t="s">
        <v>271</v>
      </c>
      <c r="B1151" s="154">
        <v>126</v>
      </c>
      <c r="C1151" s="154">
        <v>113</v>
      </c>
      <c r="D1151" s="150">
        <f t="shared" si="100"/>
        <v>-13</v>
      </c>
      <c r="E1151" s="151">
        <f t="shared" si="101"/>
        <v>-10.317460317460316</v>
      </c>
      <c r="F1151" s="136">
        <f t="shared" si="99"/>
        <v>239</v>
      </c>
      <c r="G1151" s="18"/>
      <c r="H1151" s="52"/>
      <c r="L1151" s="60">
        <f t="shared" si="102"/>
        <v>239</v>
      </c>
      <c r="N1151" s="60"/>
    </row>
    <row r="1152" spans="1:14" s="17" customFormat="1" ht="14.25">
      <c r="A1152" s="155" t="s">
        <v>272</v>
      </c>
      <c r="B1152" s="154">
        <v>61</v>
      </c>
      <c r="C1152" s="154">
        <v>16</v>
      </c>
      <c r="D1152" s="150">
        <f t="shared" si="100"/>
        <v>-45</v>
      </c>
      <c r="E1152" s="151">
        <f t="shared" si="101"/>
        <v>-73.770491803278688</v>
      </c>
      <c r="F1152" s="136">
        <f t="shared" ref="F1152:F1215" si="105">B1152+C1152</f>
        <v>77</v>
      </c>
      <c r="G1152" s="18"/>
      <c r="H1152" s="52"/>
      <c r="L1152" s="60">
        <f t="shared" si="102"/>
        <v>77</v>
      </c>
      <c r="M1152" s="60">
        <f>C1152-B1152</f>
        <v>-45</v>
      </c>
      <c r="N1152" s="136">
        <f>M1152/B1152*100</f>
        <v>-73.770491803278688</v>
      </c>
    </row>
    <row r="1153" spans="1:14" s="17" customFormat="1" ht="14.25" hidden="1">
      <c r="A1153" s="155" t="s">
        <v>273</v>
      </c>
      <c r="B1153" s="154"/>
      <c r="C1153" s="154"/>
      <c r="D1153" s="150">
        <f t="shared" si="100"/>
        <v>0</v>
      </c>
      <c r="E1153" s="151" t="str">
        <f t="shared" si="101"/>
        <v/>
      </c>
      <c r="F1153" s="136">
        <f t="shared" si="105"/>
        <v>0</v>
      </c>
      <c r="G1153" s="18"/>
      <c r="H1153" s="52"/>
      <c r="K1153" s="17">
        <v>2</v>
      </c>
      <c r="L1153" s="60">
        <f>SUM(B1153,C1153)</f>
        <v>0</v>
      </c>
      <c r="M1153" s="60">
        <f>C1153-B1153</f>
        <v>0</v>
      </c>
      <c r="N1153" s="136" t="e">
        <f>M1153/B1153*100</f>
        <v>#DIV/0!</v>
      </c>
    </row>
    <row r="1154" spans="1:14" s="17" customFormat="1" ht="14.25">
      <c r="A1154" s="155" t="s">
        <v>1128</v>
      </c>
      <c r="B1154" s="154">
        <v>5</v>
      </c>
      <c r="C1154" s="154"/>
      <c r="D1154" s="150">
        <f t="shared" si="100"/>
        <v>-5</v>
      </c>
      <c r="E1154" s="151">
        <f t="shared" si="101"/>
        <v>-100</v>
      </c>
      <c r="F1154" s="136">
        <f t="shared" si="105"/>
        <v>5</v>
      </c>
      <c r="G1154" s="18"/>
      <c r="H1154" s="52"/>
      <c r="L1154" s="60">
        <f>SUM(B1154,C1154)</f>
        <v>5</v>
      </c>
      <c r="N1154" s="60"/>
    </row>
    <row r="1155" spans="1:14" s="17" customFormat="1" ht="14.25" hidden="1">
      <c r="A1155" s="155" t="s">
        <v>1129</v>
      </c>
      <c r="B1155" s="154"/>
      <c r="C1155" s="154"/>
      <c r="D1155" s="150">
        <f t="shared" si="100"/>
        <v>0</v>
      </c>
      <c r="E1155" s="151" t="str">
        <f t="shared" si="101"/>
        <v/>
      </c>
      <c r="F1155" s="136">
        <f t="shared" si="105"/>
        <v>0</v>
      </c>
      <c r="G1155" s="18"/>
      <c r="H1155" s="52"/>
      <c r="L1155" s="60">
        <f>SUM(B1155,C1155)</f>
        <v>0</v>
      </c>
      <c r="N1155" s="60"/>
    </row>
    <row r="1156" spans="1:14" s="17" customFormat="1" ht="14.25">
      <c r="A1156" s="155" t="s">
        <v>1130</v>
      </c>
      <c r="B1156" s="154">
        <v>774</v>
      </c>
      <c r="C1156" s="154"/>
      <c r="D1156" s="150">
        <f t="shared" si="100"/>
        <v>-774</v>
      </c>
      <c r="E1156" s="151">
        <f t="shared" si="101"/>
        <v>-100</v>
      </c>
      <c r="F1156" s="136">
        <f t="shared" si="105"/>
        <v>774</v>
      </c>
      <c r="G1156" s="18"/>
      <c r="H1156" s="52"/>
      <c r="K1156" s="17">
        <v>2</v>
      </c>
      <c r="L1156" s="60">
        <f t="shared" si="102"/>
        <v>774</v>
      </c>
      <c r="M1156" s="60">
        <f>C1156-B1156</f>
        <v>-774</v>
      </c>
      <c r="N1156" s="136">
        <f>M1156/B1156*100</f>
        <v>-100</v>
      </c>
    </row>
    <row r="1157" spans="1:14" s="17" customFormat="1" ht="14.25" hidden="1">
      <c r="A1157" s="153" t="s">
        <v>1131</v>
      </c>
      <c r="B1157" s="154">
        <f>SUM(B1158:B1163)</f>
        <v>0</v>
      </c>
      <c r="C1157" s="154">
        <f>SUM(C1158:C1163)</f>
        <v>0</v>
      </c>
      <c r="D1157" s="150">
        <f t="shared" si="100"/>
        <v>0</v>
      </c>
      <c r="E1157" s="151" t="str">
        <f t="shared" si="101"/>
        <v/>
      </c>
      <c r="F1157" s="136">
        <f t="shared" si="105"/>
        <v>0</v>
      </c>
      <c r="G1157" s="18"/>
      <c r="H1157" s="52"/>
      <c r="L1157" s="60">
        <f t="shared" si="102"/>
        <v>0</v>
      </c>
      <c r="N1157" s="60"/>
    </row>
    <row r="1158" spans="1:14" s="17" customFormat="1" ht="14.25" hidden="1">
      <c r="A1158" s="155" t="s">
        <v>1132</v>
      </c>
      <c r="B1158" s="154">
        <v>0</v>
      </c>
      <c r="C1158" s="154">
        <v>0</v>
      </c>
      <c r="D1158" s="150">
        <f t="shared" si="100"/>
        <v>0</v>
      </c>
      <c r="E1158" s="151" t="str">
        <f t="shared" si="101"/>
        <v/>
      </c>
      <c r="F1158" s="136">
        <f t="shared" si="105"/>
        <v>0</v>
      </c>
      <c r="G1158" s="18"/>
      <c r="H1158" s="52"/>
      <c r="L1158" s="60">
        <f t="shared" si="102"/>
        <v>0</v>
      </c>
      <c r="N1158" s="60"/>
    </row>
    <row r="1159" spans="1:14" s="17" customFormat="1" ht="14.25" hidden="1">
      <c r="A1159" s="155" t="s">
        <v>1133</v>
      </c>
      <c r="B1159" s="154">
        <v>0</v>
      </c>
      <c r="C1159" s="154">
        <v>0</v>
      </c>
      <c r="D1159" s="150">
        <f t="shared" si="100"/>
        <v>0</v>
      </c>
      <c r="E1159" s="151" t="str">
        <f t="shared" si="101"/>
        <v/>
      </c>
      <c r="F1159" s="136">
        <f t="shared" si="105"/>
        <v>0</v>
      </c>
      <c r="G1159" s="18"/>
      <c r="H1159" s="52"/>
      <c r="L1159" s="60">
        <f t="shared" si="102"/>
        <v>0</v>
      </c>
      <c r="N1159" s="60"/>
    </row>
    <row r="1160" spans="1:14" s="17" customFormat="1" ht="14.25" hidden="1">
      <c r="A1160" s="155" t="s">
        <v>1134</v>
      </c>
      <c r="B1160" s="154">
        <v>0</v>
      </c>
      <c r="C1160" s="154">
        <v>0</v>
      </c>
      <c r="D1160" s="150">
        <f t="shared" si="100"/>
        <v>0</v>
      </c>
      <c r="E1160" s="151" t="str">
        <f t="shared" si="101"/>
        <v/>
      </c>
      <c r="F1160" s="136">
        <f t="shared" si="105"/>
        <v>0</v>
      </c>
      <c r="G1160" s="18"/>
      <c r="H1160" s="52"/>
      <c r="L1160" s="60">
        <f t="shared" si="102"/>
        <v>0</v>
      </c>
      <c r="M1160" s="60">
        <f>C1160-B1160</f>
        <v>0</v>
      </c>
      <c r="N1160" s="136" t="e">
        <f>M1160/B1160*100</f>
        <v>#DIV/0!</v>
      </c>
    </row>
    <row r="1161" spans="1:14" s="17" customFormat="1" ht="14.25" hidden="1">
      <c r="A1161" s="155" t="s">
        <v>1135</v>
      </c>
      <c r="B1161" s="154">
        <v>0</v>
      </c>
      <c r="C1161" s="154">
        <v>0</v>
      </c>
      <c r="D1161" s="150">
        <f t="shared" si="100"/>
        <v>0</v>
      </c>
      <c r="E1161" s="151" t="str">
        <f t="shared" si="101"/>
        <v/>
      </c>
      <c r="F1161" s="136">
        <f t="shared" si="105"/>
        <v>0</v>
      </c>
      <c r="G1161" s="18"/>
      <c r="H1161" s="52"/>
      <c r="L1161" s="60">
        <f t="shared" si="102"/>
        <v>0</v>
      </c>
      <c r="M1161" s="60">
        <f>C1161-B1161</f>
        <v>0</v>
      </c>
      <c r="N1161" s="136" t="e">
        <f>M1161/B1161*100</f>
        <v>#DIV/0!</v>
      </c>
    </row>
    <row r="1162" spans="1:14" s="17" customFormat="1" ht="14.25" hidden="1">
      <c r="A1162" s="155" t="s">
        <v>1136</v>
      </c>
      <c r="B1162" s="154">
        <v>0</v>
      </c>
      <c r="C1162" s="154">
        <v>0</v>
      </c>
      <c r="D1162" s="150">
        <f t="shared" si="100"/>
        <v>0</v>
      </c>
      <c r="E1162" s="151" t="str">
        <f t="shared" si="101"/>
        <v/>
      </c>
      <c r="F1162" s="136">
        <f t="shared" si="105"/>
        <v>0</v>
      </c>
      <c r="G1162" s="18"/>
      <c r="H1162" s="52"/>
      <c r="L1162" s="60">
        <f t="shared" si="102"/>
        <v>0</v>
      </c>
      <c r="N1162" s="60"/>
    </row>
    <row r="1163" spans="1:14" s="17" customFormat="1" ht="14.25" hidden="1">
      <c r="A1163" s="155" t="s">
        <v>1137</v>
      </c>
      <c r="B1163" s="154">
        <v>0</v>
      </c>
      <c r="C1163" s="154">
        <v>0</v>
      </c>
      <c r="D1163" s="150">
        <f t="shared" si="100"/>
        <v>0</v>
      </c>
      <c r="E1163" s="151" t="str">
        <f t="shared" si="101"/>
        <v/>
      </c>
      <c r="F1163" s="136">
        <f t="shared" si="105"/>
        <v>0</v>
      </c>
      <c r="G1163" s="18"/>
      <c r="H1163" s="52"/>
      <c r="K1163" s="17">
        <v>2</v>
      </c>
      <c r="L1163" s="60">
        <f t="shared" si="102"/>
        <v>0</v>
      </c>
      <c r="N1163" s="60"/>
    </row>
    <row r="1164" spans="1:14" s="17" customFormat="1" ht="14.25">
      <c r="A1164" s="153" t="s">
        <v>1138</v>
      </c>
      <c r="B1164" s="154">
        <f>B1165+B1175+B1183+B1189</f>
        <v>746</v>
      </c>
      <c r="C1164" s="154">
        <f>C1165+C1175+C1183+C1189</f>
        <v>289</v>
      </c>
      <c r="D1164" s="150">
        <f t="shared" si="100"/>
        <v>-457</v>
      </c>
      <c r="E1164" s="151">
        <f t="shared" si="101"/>
        <v>-61.260053619302944</v>
      </c>
      <c r="F1164" s="136">
        <f t="shared" si="105"/>
        <v>1035</v>
      </c>
      <c r="G1164" s="18"/>
      <c r="H1164" s="52"/>
      <c r="L1164" s="60">
        <f t="shared" si="102"/>
        <v>1035</v>
      </c>
      <c r="N1164" s="60"/>
    </row>
    <row r="1165" spans="1:14" s="17" customFormat="1" ht="14.25">
      <c r="A1165" s="153" t="s">
        <v>1433</v>
      </c>
      <c r="B1165" s="154">
        <f>SUM(B1166:B1182)</f>
        <v>741</v>
      </c>
      <c r="C1165" s="154">
        <f>SUM(C1166:C1182)</f>
        <v>289</v>
      </c>
      <c r="D1165" s="150">
        <f t="shared" si="100"/>
        <v>-452</v>
      </c>
      <c r="E1165" s="151">
        <f t="shared" si="101"/>
        <v>-60.998650472334681</v>
      </c>
      <c r="F1165" s="136">
        <f t="shared" si="105"/>
        <v>1030</v>
      </c>
      <c r="G1165" s="18"/>
      <c r="H1165" s="52"/>
      <c r="L1165" s="60">
        <f t="shared" si="102"/>
        <v>1030</v>
      </c>
      <c r="N1165" s="60"/>
    </row>
    <row r="1166" spans="1:14" s="17" customFormat="1" ht="14.25">
      <c r="A1166" s="155" t="s">
        <v>271</v>
      </c>
      <c r="B1166" s="154">
        <v>89</v>
      </c>
      <c r="C1166" s="154">
        <v>55</v>
      </c>
      <c r="D1166" s="150">
        <f t="shared" si="100"/>
        <v>-34</v>
      </c>
      <c r="E1166" s="151">
        <f t="shared" si="101"/>
        <v>-38.202247191011232</v>
      </c>
      <c r="F1166" s="136">
        <f t="shared" si="105"/>
        <v>144</v>
      </c>
      <c r="G1166" s="18"/>
      <c r="H1166" s="52"/>
      <c r="L1166" s="60">
        <f t="shared" si="102"/>
        <v>144</v>
      </c>
      <c r="N1166" s="60"/>
    </row>
    <row r="1167" spans="1:14" s="17" customFormat="1" ht="14.25">
      <c r="A1167" s="155" t="s">
        <v>272</v>
      </c>
      <c r="B1167" s="154">
        <v>59</v>
      </c>
      <c r="C1167" s="154">
        <v>3</v>
      </c>
      <c r="D1167" s="150">
        <f t="shared" si="100"/>
        <v>-56</v>
      </c>
      <c r="E1167" s="151">
        <f t="shared" si="101"/>
        <v>-94.915254237288138</v>
      </c>
      <c r="F1167" s="136">
        <f t="shared" si="105"/>
        <v>62</v>
      </c>
      <c r="G1167" s="18"/>
      <c r="H1167" s="52"/>
      <c r="L1167" s="60">
        <f t="shared" si="102"/>
        <v>62</v>
      </c>
      <c r="N1167" s="60"/>
    </row>
    <row r="1168" spans="1:14" s="17" customFormat="1" ht="14.25" hidden="1">
      <c r="A1168" s="155" t="s">
        <v>273</v>
      </c>
      <c r="B1168" s="154"/>
      <c r="C1168" s="154"/>
      <c r="D1168" s="150">
        <f t="shared" si="100"/>
        <v>0</v>
      </c>
      <c r="E1168" s="151" t="str">
        <f t="shared" si="101"/>
        <v/>
      </c>
      <c r="F1168" s="136">
        <f t="shared" si="105"/>
        <v>0</v>
      </c>
      <c r="G1168" s="18"/>
      <c r="H1168" s="52"/>
      <c r="L1168" s="60">
        <f t="shared" si="102"/>
        <v>0</v>
      </c>
      <c r="N1168" s="60"/>
    </row>
    <row r="1169" spans="1:14" s="17" customFormat="1" ht="14.25" hidden="1">
      <c r="A1169" s="155" t="s">
        <v>1139</v>
      </c>
      <c r="B1169" s="154">
        <v>0</v>
      </c>
      <c r="C1169" s="154">
        <v>0</v>
      </c>
      <c r="D1169" s="150">
        <f t="shared" ref="D1169:D1233" si="106">C1169-B1169</f>
        <v>0</v>
      </c>
      <c r="E1169" s="151" t="str">
        <f t="shared" ref="E1169:E1233" si="107">IF(B1169=0,"",D1169/B1169*100)</f>
        <v/>
      </c>
      <c r="F1169" s="136">
        <f t="shared" si="105"/>
        <v>0</v>
      </c>
      <c r="G1169" s="18"/>
      <c r="H1169" s="52"/>
      <c r="L1169" s="60">
        <f t="shared" si="102"/>
        <v>0</v>
      </c>
      <c r="N1169" s="60"/>
    </row>
    <row r="1170" spans="1:14" s="17" customFormat="1" ht="14.25" hidden="1">
      <c r="A1170" s="155" t="s">
        <v>1140</v>
      </c>
      <c r="B1170" s="154">
        <v>0</v>
      </c>
      <c r="C1170" s="154">
        <v>0</v>
      </c>
      <c r="D1170" s="150">
        <f t="shared" si="106"/>
        <v>0</v>
      </c>
      <c r="E1170" s="151" t="str">
        <f t="shared" si="107"/>
        <v/>
      </c>
      <c r="F1170" s="136">
        <f t="shared" si="105"/>
        <v>0</v>
      </c>
      <c r="G1170" s="18"/>
      <c r="H1170" s="52"/>
      <c r="K1170" s="17">
        <v>1</v>
      </c>
      <c r="L1170" s="60">
        <f t="shared" si="102"/>
        <v>0</v>
      </c>
      <c r="M1170" s="60">
        <f>C1170-B1170</f>
        <v>0</v>
      </c>
      <c r="N1170" s="136" t="e">
        <f>M1170/B1170*100</f>
        <v>#DIV/0!</v>
      </c>
    </row>
    <row r="1171" spans="1:14" s="17" customFormat="1" ht="14.25" hidden="1">
      <c r="A1171" s="155" t="s">
        <v>1141</v>
      </c>
      <c r="B1171" s="154">
        <v>0</v>
      </c>
      <c r="C1171" s="154">
        <v>0</v>
      </c>
      <c r="D1171" s="150">
        <f t="shared" si="106"/>
        <v>0</v>
      </c>
      <c r="E1171" s="151" t="str">
        <f t="shared" si="107"/>
        <v/>
      </c>
      <c r="F1171" s="136">
        <f t="shared" si="105"/>
        <v>0</v>
      </c>
      <c r="G1171" s="18"/>
      <c r="H1171" s="52"/>
      <c r="K1171" s="17">
        <v>2</v>
      </c>
      <c r="L1171" s="60">
        <f t="shared" si="102"/>
        <v>0</v>
      </c>
      <c r="M1171" s="60">
        <f>C1171-B1171</f>
        <v>0</v>
      </c>
      <c r="N1171" s="136" t="e">
        <f>M1171/B1171*100</f>
        <v>#DIV/0!</v>
      </c>
    </row>
    <row r="1172" spans="1:14" s="17" customFormat="1" ht="14.25" hidden="1">
      <c r="A1172" s="155" t="s">
        <v>1142</v>
      </c>
      <c r="B1172" s="154">
        <v>0</v>
      </c>
      <c r="C1172" s="154">
        <v>0</v>
      </c>
      <c r="D1172" s="150">
        <f t="shared" si="106"/>
        <v>0</v>
      </c>
      <c r="E1172" s="151" t="str">
        <f t="shared" si="107"/>
        <v/>
      </c>
      <c r="F1172" s="136">
        <f t="shared" si="105"/>
        <v>0</v>
      </c>
      <c r="G1172" s="18"/>
      <c r="H1172" s="52"/>
      <c r="L1172" s="60">
        <f t="shared" si="102"/>
        <v>0</v>
      </c>
      <c r="M1172" s="60">
        <f>C1172-B1172</f>
        <v>0</v>
      </c>
      <c r="N1172" s="136" t="e">
        <f>M1172/B1172*100</f>
        <v>#DIV/0!</v>
      </c>
    </row>
    <row r="1173" spans="1:14" s="17" customFormat="1" ht="14.25">
      <c r="A1173" s="155" t="s">
        <v>280</v>
      </c>
      <c r="B1173" s="154">
        <v>563</v>
      </c>
      <c r="C1173" s="154">
        <v>97</v>
      </c>
      <c r="D1173" s="150">
        <f t="shared" si="106"/>
        <v>-466</v>
      </c>
      <c r="E1173" s="151">
        <f t="shared" si="107"/>
        <v>-82.770870337477803</v>
      </c>
      <c r="F1173" s="136">
        <f t="shared" si="105"/>
        <v>660</v>
      </c>
      <c r="G1173" s="18"/>
      <c r="H1173" s="52"/>
      <c r="L1173" s="60">
        <f>SUM(B1173,C1173)</f>
        <v>660</v>
      </c>
      <c r="M1173" s="60">
        <f>C1173-B1173</f>
        <v>-466</v>
      </c>
      <c r="N1173" s="136">
        <f>M1173/B1173*100</f>
        <v>-82.770870337477803</v>
      </c>
    </row>
    <row r="1174" spans="1:14" s="17" customFormat="1" ht="14.25">
      <c r="A1174" s="155" t="s">
        <v>1143</v>
      </c>
      <c r="B1174" s="154">
        <v>30</v>
      </c>
      <c r="C1174" s="154">
        <v>0</v>
      </c>
      <c r="D1174" s="150">
        <f t="shared" si="106"/>
        <v>-30</v>
      </c>
      <c r="E1174" s="151">
        <f t="shared" si="107"/>
        <v>-100</v>
      </c>
      <c r="F1174" s="136">
        <f t="shared" si="105"/>
        <v>30</v>
      </c>
      <c r="G1174" s="18"/>
      <c r="H1174" s="52"/>
      <c r="L1174" s="60">
        <f t="shared" si="102"/>
        <v>30</v>
      </c>
      <c r="M1174" s="60">
        <f>C1174-B1174</f>
        <v>-30</v>
      </c>
      <c r="N1174" s="136">
        <f>M1174/B1174*100</f>
        <v>-100</v>
      </c>
    </row>
    <row r="1175" spans="1:14" s="17" customFormat="1" ht="14.25" hidden="1">
      <c r="A1175" s="153" t="s">
        <v>1144</v>
      </c>
      <c r="B1175" s="154">
        <f>SUM(B1176:B1181)</f>
        <v>0</v>
      </c>
      <c r="C1175" s="154">
        <f>SUM(C1176:C1181)</f>
        <v>0</v>
      </c>
      <c r="D1175" s="150">
        <f t="shared" si="106"/>
        <v>0</v>
      </c>
      <c r="E1175" s="151" t="str">
        <f t="shared" si="107"/>
        <v/>
      </c>
      <c r="F1175" s="136">
        <f t="shared" si="105"/>
        <v>0</v>
      </c>
      <c r="G1175" s="18"/>
      <c r="H1175" s="52"/>
      <c r="L1175" s="60">
        <f t="shared" si="102"/>
        <v>0</v>
      </c>
      <c r="N1175" s="60"/>
    </row>
    <row r="1176" spans="1:14" s="17" customFormat="1" ht="14.25" hidden="1">
      <c r="A1176" s="155" t="s">
        <v>271</v>
      </c>
      <c r="B1176" s="154"/>
      <c r="C1176" s="154"/>
      <c r="D1176" s="150">
        <f t="shared" si="106"/>
        <v>0</v>
      </c>
      <c r="E1176" s="151" t="str">
        <f t="shared" si="107"/>
        <v/>
      </c>
      <c r="F1176" s="136">
        <f t="shared" si="105"/>
        <v>0</v>
      </c>
      <c r="G1176" s="18"/>
      <c r="H1176" s="52"/>
      <c r="L1176" s="60">
        <f t="shared" si="102"/>
        <v>0</v>
      </c>
      <c r="N1176" s="60"/>
    </row>
    <row r="1177" spans="1:14" s="17" customFormat="1" ht="14.25" hidden="1">
      <c r="A1177" s="155" t="s">
        <v>272</v>
      </c>
      <c r="B1177" s="154"/>
      <c r="C1177" s="154"/>
      <c r="D1177" s="150">
        <f t="shared" si="106"/>
        <v>0</v>
      </c>
      <c r="E1177" s="151" t="str">
        <f t="shared" si="107"/>
        <v/>
      </c>
      <c r="F1177" s="136">
        <f t="shared" si="105"/>
        <v>0</v>
      </c>
      <c r="G1177" s="18"/>
      <c r="H1177" s="52"/>
      <c r="L1177" s="60">
        <f t="shared" si="102"/>
        <v>0</v>
      </c>
      <c r="N1177" s="60"/>
    </row>
    <row r="1178" spans="1:14" s="17" customFormat="1" ht="14.25" hidden="1">
      <c r="A1178" s="155" t="s">
        <v>273</v>
      </c>
      <c r="B1178" s="154">
        <v>0</v>
      </c>
      <c r="C1178" s="154">
        <v>0</v>
      </c>
      <c r="D1178" s="150">
        <f t="shared" si="106"/>
        <v>0</v>
      </c>
      <c r="E1178" s="151" t="str">
        <f t="shared" si="107"/>
        <v/>
      </c>
      <c r="F1178" s="136">
        <f t="shared" si="105"/>
        <v>0</v>
      </c>
      <c r="G1178" s="18"/>
      <c r="H1178" s="52"/>
      <c r="L1178" s="60">
        <f t="shared" si="102"/>
        <v>0</v>
      </c>
      <c r="N1178" s="60"/>
    </row>
    <row r="1179" spans="1:14" s="17" customFormat="1" ht="14.25" hidden="1">
      <c r="A1179" s="155" t="s">
        <v>1145</v>
      </c>
      <c r="B1179" s="154">
        <v>0</v>
      </c>
      <c r="C1179" s="154">
        <v>0</v>
      </c>
      <c r="D1179" s="150">
        <f t="shared" si="106"/>
        <v>0</v>
      </c>
      <c r="E1179" s="151" t="str">
        <f t="shared" si="107"/>
        <v/>
      </c>
      <c r="F1179" s="136">
        <f t="shared" si="105"/>
        <v>0</v>
      </c>
      <c r="G1179" s="18"/>
      <c r="H1179" s="52"/>
      <c r="L1179" s="60">
        <f t="shared" si="102"/>
        <v>0</v>
      </c>
      <c r="N1179" s="60"/>
    </row>
    <row r="1180" spans="1:14" s="17" customFormat="1" ht="14.25" hidden="1">
      <c r="A1180" s="155" t="s">
        <v>1146</v>
      </c>
      <c r="B1180" s="154">
        <v>0</v>
      </c>
      <c r="C1180" s="154">
        <v>0</v>
      </c>
      <c r="D1180" s="150">
        <f t="shared" si="106"/>
        <v>0</v>
      </c>
      <c r="E1180" s="151" t="str">
        <f t="shared" si="107"/>
        <v/>
      </c>
      <c r="F1180" s="136">
        <f t="shared" si="105"/>
        <v>0</v>
      </c>
      <c r="G1180" s="18"/>
      <c r="H1180" s="52"/>
      <c r="L1180" s="60">
        <f t="shared" si="102"/>
        <v>0</v>
      </c>
      <c r="M1180" s="60">
        <f>C1180-B1180</f>
        <v>0</v>
      </c>
      <c r="N1180" s="136" t="e">
        <f>M1180/B1180*100</f>
        <v>#DIV/0!</v>
      </c>
    </row>
    <row r="1181" spans="1:14" s="17" customFormat="1" ht="14.25" hidden="1">
      <c r="A1181" s="155" t="s">
        <v>1147</v>
      </c>
      <c r="B1181" s="154">
        <v>0</v>
      </c>
      <c r="C1181" s="154">
        <v>0</v>
      </c>
      <c r="D1181" s="150">
        <f t="shared" si="106"/>
        <v>0</v>
      </c>
      <c r="E1181" s="151" t="str">
        <f t="shared" si="107"/>
        <v/>
      </c>
      <c r="F1181" s="136">
        <f t="shared" si="105"/>
        <v>0</v>
      </c>
      <c r="G1181" s="18"/>
      <c r="H1181" s="52"/>
      <c r="L1181" s="60">
        <f t="shared" ref="L1181:L1244" si="108">SUM(B1181,C1181)</f>
        <v>0</v>
      </c>
      <c r="M1181" s="60">
        <f>C1181-B1181</f>
        <v>0</v>
      </c>
      <c r="N1181" s="136" t="e">
        <f>M1181/B1181*100</f>
        <v>#DIV/0!</v>
      </c>
    </row>
    <row r="1182" spans="1:14" s="17" customFormat="1" ht="14.25">
      <c r="A1182" s="155" t="s">
        <v>1434</v>
      </c>
      <c r="B1182" s="154"/>
      <c r="C1182" s="154">
        <v>134</v>
      </c>
      <c r="D1182" s="150">
        <f t="shared" si="106"/>
        <v>134</v>
      </c>
      <c r="E1182" s="151" t="str">
        <f t="shared" si="107"/>
        <v/>
      </c>
      <c r="F1182" s="136">
        <f t="shared" si="105"/>
        <v>134</v>
      </c>
      <c r="G1182" s="18"/>
      <c r="H1182" s="52"/>
      <c r="L1182" s="60"/>
      <c r="M1182" s="60"/>
      <c r="N1182" s="136"/>
    </row>
    <row r="1183" spans="1:14" s="17" customFormat="1" ht="14.25">
      <c r="A1183" s="153" t="s">
        <v>1148</v>
      </c>
      <c r="B1183" s="154">
        <f>SUM(B1184:B1188)</f>
        <v>5</v>
      </c>
      <c r="C1183" s="154">
        <f>SUM(C1184:C1188)</f>
        <v>0</v>
      </c>
      <c r="D1183" s="150">
        <f t="shared" si="106"/>
        <v>-5</v>
      </c>
      <c r="E1183" s="151">
        <f t="shared" si="107"/>
        <v>-100</v>
      </c>
      <c r="F1183" s="136">
        <f t="shared" si="105"/>
        <v>5</v>
      </c>
      <c r="G1183" s="18"/>
      <c r="H1183" s="52"/>
      <c r="L1183" s="60">
        <f t="shared" si="108"/>
        <v>5</v>
      </c>
      <c r="N1183" s="60"/>
    </row>
    <row r="1184" spans="1:14" s="17" customFormat="1" ht="14.25" hidden="1">
      <c r="A1184" s="155" t="s">
        <v>271</v>
      </c>
      <c r="B1184" s="154">
        <v>0</v>
      </c>
      <c r="C1184" s="154">
        <v>0</v>
      </c>
      <c r="D1184" s="150">
        <f t="shared" si="106"/>
        <v>0</v>
      </c>
      <c r="E1184" s="151" t="str">
        <f t="shared" si="107"/>
        <v/>
      </c>
      <c r="F1184" s="136">
        <f t="shared" si="105"/>
        <v>0</v>
      </c>
      <c r="G1184" s="18"/>
      <c r="H1184" s="52"/>
      <c r="L1184" s="60">
        <f t="shared" si="108"/>
        <v>0</v>
      </c>
      <c r="M1184" s="60">
        <f>C1184-B1184</f>
        <v>0</v>
      </c>
      <c r="N1184" s="136" t="e">
        <f>M1184/B1184*100</f>
        <v>#DIV/0!</v>
      </c>
    </row>
    <row r="1185" spans="1:14" s="17" customFormat="1" ht="14.25" hidden="1">
      <c r="A1185" s="155" t="s">
        <v>272</v>
      </c>
      <c r="B1185" s="154">
        <v>0</v>
      </c>
      <c r="C1185" s="154">
        <v>0</v>
      </c>
      <c r="D1185" s="150">
        <f t="shared" si="106"/>
        <v>0</v>
      </c>
      <c r="E1185" s="151" t="str">
        <f t="shared" si="107"/>
        <v/>
      </c>
      <c r="F1185" s="136">
        <f t="shared" si="105"/>
        <v>0</v>
      </c>
      <c r="G1185" s="18"/>
      <c r="H1185" s="52"/>
      <c r="L1185" s="60">
        <f t="shared" si="108"/>
        <v>0</v>
      </c>
      <c r="N1185" s="60"/>
    </row>
    <row r="1186" spans="1:14" s="17" customFormat="1" ht="14.25" hidden="1">
      <c r="A1186" s="155" t="s">
        <v>273</v>
      </c>
      <c r="B1186" s="154">
        <v>0</v>
      </c>
      <c r="C1186" s="154">
        <v>0</v>
      </c>
      <c r="D1186" s="150">
        <f t="shared" si="106"/>
        <v>0</v>
      </c>
      <c r="E1186" s="151" t="str">
        <f t="shared" si="107"/>
        <v/>
      </c>
      <c r="F1186" s="136">
        <f t="shared" si="105"/>
        <v>0</v>
      </c>
      <c r="G1186" s="18"/>
      <c r="H1186" s="52"/>
      <c r="L1186" s="60">
        <f t="shared" si="108"/>
        <v>0</v>
      </c>
      <c r="M1186" s="60">
        <f>C1186-B1186</f>
        <v>0</v>
      </c>
      <c r="N1186" s="136" t="e">
        <f>M1186/B1186*100</f>
        <v>#DIV/0!</v>
      </c>
    </row>
    <row r="1187" spans="1:14" s="17" customFormat="1" ht="14.25" hidden="1">
      <c r="A1187" s="155" t="s">
        <v>1149</v>
      </c>
      <c r="B1187" s="154">
        <v>0</v>
      </c>
      <c r="C1187" s="154">
        <v>0</v>
      </c>
      <c r="D1187" s="150">
        <f t="shared" si="106"/>
        <v>0</v>
      </c>
      <c r="E1187" s="151" t="str">
        <f t="shared" si="107"/>
        <v/>
      </c>
      <c r="F1187" s="136">
        <f t="shared" si="105"/>
        <v>0</v>
      </c>
      <c r="G1187" s="18"/>
      <c r="H1187" s="52"/>
      <c r="K1187" s="17">
        <v>2</v>
      </c>
      <c r="L1187" s="60">
        <f t="shared" si="108"/>
        <v>0</v>
      </c>
      <c r="M1187" s="60">
        <f>C1187-B1187</f>
        <v>0</v>
      </c>
      <c r="N1187" s="136" t="e">
        <f>M1187/B1187*100</f>
        <v>#DIV/0!</v>
      </c>
    </row>
    <row r="1188" spans="1:14" s="17" customFormat="1" ht="14.25">
      <c r="A1188" s="155" t="s">
        <v>1150</v>
      </c>
      <c r="B1188" s="154">
        <v>5</v>
      </c>
      <c r="C1188" s="154">
        <v>0</v>
      </c>
      <c r="D1188" s="150">
        <f t="shared" si="106"/>
        <v>-5</v>
      </c>
      <c r="E1188" s="151">
        <f t="shared" si="107"/>
        <v>-100</v>
      </c>
      <c r="F1188" s="136">
        <f t="shared" si="105"/>
        <v>5</v>
      </c>
      <c r="G1188" s="18"/>
      <c r="H1188" s="52"/>
      <c r="L1188" s="60">
        <f t="shared" si="108"/>
        <v>5</v>
      </c>
      <c r="N1188" s="60"/>
    </row>
    <row r="1189" spans="1:14" s="17" customFormat="1" ht="14.25" hidden="1">
      <c r="A1189" s="153" t="s">
        <v>1151</v>
      </c>
      <c r="B1189" s="154">
        <f>SUM(B1190:B1191)</f>
        <v>0</v>
      </c>
      <c r="C1189" s="154">
        <f>SUM(C1190:C1191)</f>
        <v>0</v>
      </c>
      <c r="D1189" s="150">
        <f t="shared" si="106"/>
        <v>0</v>
      </c>
      <c r="E1189" s="151" t="str">
        <f t="shared" si="107"/>
        <v/>
      </c>
      <c r="F1189" s="136">
        <f t="shared" si="105"/>
        <v>0</v>
      </c>
      <c r="G1189" s="18"/>
      <c r="H1189" s="52"/>
      <c r="L1189" s="60">
        <f t="shared" si="108"/>
        <v>0</v>
      </c>
      <c r="N1189" s="60"/>
    </row>
    <row r="1190" spans="1:14" s="17" customFormat="1" ht="14.25" hidden="1">
      <c r="A1190" s="155" t="s">
        <v>1152</v>
      </c>
      <c r="B1190" s="154">
        <v>0</v>
      </c>
      <c r="C1190" s="154">
        <v>0</v>
      </c>
      <c r="D1190" s="150">
        <f t="shared" si="106"/>
        <v>0</v>
      </c>
      <c r="E1190" s="151" t="str">
        <f t="shared" si="107"/>
        <v/>
      </c>
      <c r="F1190" s="136">
        <f t="shared" si="105"/>
        <v>0</v>
      </c>
      <c r="G1190" s="18"/>
      <c r="H1190" s="52"/>
      <c r="L1190" s="60">
        <f t="shared" si="108"/>
        <v>0</v>
      </c>
      <c r="N1190" s="60"/>
    </row>
    <row r="1191" spans="1:14" s="17" customFormat="1" ht="14.25" hidden="1">
      <c r="A1191" s="155" t="s">
        <v>1153</v>
      </c>
      <c r="B1191" s="154">
        <v>0</v>
      </c>
      <c r="C1191" s="154">
        <v>0</v>
      </c>
      <c r="D1191" s="150">
        <f t="shared" si="106"/>
        <v>0</v>
      </c>
      <c r="E1191" s="151" t="str">
        <f t="shared" si="107"/>
        <v/>
      </c>
      <c r="F1191" s="136">
        <f t="shared" si="105"/>
        <v>0</v>
      </c>
      <c r="G1191" s="18"/>
      <c r="H1191" s="52"/>
      <c r="L1191" s="60">
        <f t="shared" si="108"/>
        <v>0</v>
      </c>
      <c r="N1191" s="60"/>
    </row>
    <row r="1192" spans="1:14" s="17" customFormat="1" ht="14.25" hidden="1">
      <c r="A1192" s="153" t="s">
        <v>1300</v>
      </c>
      <c r="B1192" s="154">
        <f>B1193</f>
        <v>0</v>
      </c>
      <c r="C1192" s="154">
        <f>C1193</f>
        <v>0</v>
      </c>
      <c r="D1192" s="150">
        <f t="shared" si="106"/>
        <v>0</v>
      </c>
      <c r="E1192" s="151" t="str">
        <f t="shared" si="107"/>
        <v/>
      </c>
      <c r="F1192" s="136">
        <f t="shared" si="105"/>
        <v>0</v>
      </c>
      <c r="G1192" s="18"/>
      <c r="H1192" s="52"/>
      <c r="L1192" s="60">
        <f t="shared" si="108"/>
        <v>0</v>
      </c>
      <c r="M1192" s="60">
        <f>C1192-B1192</f>
        <v>0</v>
      </c>
      <c r="N1192" s="136" t="e">
        <f>M1192/B1192*100</f>
        <v>#DIV/0!</v>
      </c>
    </row>
    <row r="1193" spans="1:14" s="17" customFormat="1" ht="14.25" hidden="1">
      <c r="A1193" s="153" t="s">
        <v>1307</v>
      </c>
      <c r="B1193" s="154">
        <f>SUM(B1194:B1197)</f>
        <v>0</v>
      </c>
      <c r="C1193" s="154">
        <f>SUM(C1194:C1197)</f>
        <v>0</v>
      </c>
      <c r="D1193" s="150">
        <f t="shared" si="106"/>
        <v>0</v>
      </c>
      <c r="E1193" s="151" t="str">
        <f t="shared" si="107"/>
        <v/>
      </c>
      <c r="F1193" s="136">
        <f t="shared" si="105"/>
        <v>0</v>
      </c>
      <c r="G1193" s="18"/>
      <c r="H1193" s="52"/>
      <c r="K1193" s="17">
        <v>2</v>
      </c>
      <c r="L1193" s="60">
        <f t="shared" si="108"/>
        <v>0</v>
      </c>
      <c r="N1193" s="60"/>
    </row>
    <row r="1194" spans="1:14" s="17" customFormat="1" ht="14.25" hidden="1">
      <c r="A1194" s="155" t="s">
        <v>271</v>
      </c>
      <c r="B1194" s="154">
        <v>0</v>
      </c>
      <c r="C1194" s="154">
        <v>0</v>
      </c>
      <c r="D1194" s="150">
        <f t="shared" si="106"/>
        <v>0</v>
      </c>
      <c r="E1194" s="151" t="str">
        <f t="shared" si="107"/>
        <v/>
      </c>
      <c r="F1194" s="136">
        <f t="shared" si="105"/>
        <v>0</v>
      </c>
      <c r="G1194" s="18"/>
      <c r="H1194" s="52"/>
      <c r="L1194" s="60">
        <f t="shared" si="108"/>
        <v>0</v>
      </c>
      <c r="N1194" s="60"/>
    </row>
    <row r="1195" spans="1:14" s="17" customFormat="1" ht="14.25" hidden="1">
      <c r="A1195" s="155" t="s">
        <v>272</v>
      </c>
      <c r="B1195" s="154">
        <v>0</v>
      </c>
      <c r="C1195" s="154">
        <v>0</v>
      </c>
      <c r="D1195" s="150">
        <f t="shared" si="106"/>
        <v>0</v>
      </c>
      <c r="E1195" s="151" t="str">
        <f t="shared" si="107"/>
        <v/>
      </c>
      <c r="F1195" s="136">
        <f t="shared" si="105"/>
        <v>0</v>
      </c>
      <c r="G1195" s="18"/>
      <c r="H1195" s="52"/>
      <c r="L1195" s="60">
        <f t="shared" si="108"/>
        <v>0</v>
      </c>
      <c r="N1195" s="60"/>
    </row>
    <row r="1196" spans="1:14" s="17" customFormat="1" ht="14.25" hidden="1">
      <c r="A1196" s="155" t="s">
        <v>280</v>
      </c>
      <c r="B1196" s="154">
        <v>0</v>
      </c>
      <c r="C1196" s="154">
        <v>0</v>
      </c>
      <c r="D1196" s="150">
        <f t="shared" si="106"/>
        <v>0</v>
      </c>
      <c r="E1196" s="151" t="str">
        <f t="shared" si="107"/>
        <v/>
      </c>
      <c r="F1196" s="136">
        <f t="shared" si="105"/>
        <v>0</v>
      </c>
      <c r="G1196" s="18"/>
      <c r="H1196" s="52"/>
      <c r="L1196" s="60">
        <f t="shared" si="108"/>
        <v>0</v>
      </c>
      <c r="N1196" s="60"/>
    </row>
    <row r="1197" spans="1:14" s="17" customFormat="1" ht="14.25" hidden="1">
      <c r="A1197" s="155" t="s">
        <v>1308</v>
      </c>
      <c r="B1197" s="154"/>
      <c r="C1197" s="154">
        <v>0</v>
      </c>
      <c r="D1197" s="150">
        <f t="shared" si="106"/>
        <v>0</v>
      </c>
      <c r="E1197" s="151" t="str">
        <f t="shared" si="107"/>
        <v/>
      </c>
      <c r="F1197" s="136">
        <f t="shared" si="105"/>
        <v>0</v>
      </c>
      <c r="G1197" s="18"/>
      <c r="H1197" s="52"/>
      <c r="L1197" s="60">
        <f t="shared" si="108"/>
        <v>0</v>
      </c>
      <c r="N1197" s="60"/>
    </row>
    <row r="1198" spans="1:14" s="17" customFormat="1" ht="14.25" hidden="1">
      <c r="A1198" s="153" t="s">
        <v>1154</v>
      </c>
      <c r="B1198" s="154">
        <f>SUM(B1199:B1207)</f>
        <v>0</v>
      </c>
      <c r="C1198" s="154">
        <f>SUM(C1199:C1207)</f>
        <v>0</v>
      </c>
      <c r="D1198" s="150">
        <f t="shared" si="106"/>
        <v>0</v>
      </c>
      <c r="E1198" s="151" t="str">
        <f t="shared" si="107"/>
        <v/>
      </c>
      <c r="F1198" s="136">
        <f t="shared" si="105"/>
        <v>0</v>
      </c>
      <c r="G1198" s="18"/>
      <c r="H1198" s="52"/>
      <c r="L1198" s="60">
        <f t="shared" si="108"/>
        <v>0</v>
      </c>
      <c r="N1198" s="60"/>
    </row>
    <row r="1199" spans="1:14" s="17" customFormat="1" ht="14.25" hidden="1">
      <c r="A1199" s="153" t="s">
        <v>1155</v>
      </c>
      <c r="B1199" s="154">
        <v>0</v>
      </c>
      <c r="C1199" s="154">
        <v>0</v>
      </c>
      <c r="D1199" s="150">
        <f t="shared" si="106"/>
        <v>0</v>
      </c>
      <c r="E1199" s="151" t="str">
        <f t="shared" si="107"/>
        <v/>
      </c>
      <c r="F1199" s="136">
        <f t="shared" si="105"/>
        <v>0</v>
      </c>
      <c r="G1199" s="18"/>
      <c r="H1199" s="52"/>
      <c r="L1199" s="60">
        <f t="shared" si="108"/>
        <v>0</v>
      </c>
      <c r="N1199" s="60"/>
    </row>
    <row r="1200" spans="1:14" s="17" customFormat="1" ht="14.25" hidden="1">
      <c r="A1200" s="153" t="s">
        <v>1156</v>
      </c>
      <c r="B1200" s="154">
        <v>0</v>
      </c>
      <c r="C1200" s="154">
        <v>0</v>
      </c>
      <c r="D1200" s="150">
        <f t="shared" si="106"/>
        <v>0</v>
      </c>
      <c r="E1200" s="151" t="str">
        <f t="shared" si="107"/>
        <v/>
      </c>
      <c r="F1200" s="136">
        <f t="shared" si="105"/>
        <v>0</v>
      </c>
      <c r="G1200" s="18"/>
      <c r="H1200" s="52"/>
      <c r="K1200" s="17">
        <v>2</v>
      </c>
      <c r="L1200" s="60">
        <f t="shared" si="108"/>
        <v>0</v>
      </c>
      <c r="N1200" s="60"/>
    </row>
    <row r="1201" spans="1:14" s="17" customFormat="1" ht="14.25" hidden="1">
      <c r="A1201" s="153" t="s">
        <v>1157</v>
      </c>
      <c r="B1201" s="154">
        <v>0</v>
      </c>
      <c r="C1201" s="154">
        <v>0</v>
      </c>
      <c r="D1201" s="150">
        <f t="shared" si="106"/>
        <v>0</v>
      </c>
      <c r="E1201" s="151" t="str">
        <f t="shared" si="107"/>
        <v/>
      </c>
      <c r="F1201" s="136">
        <f t="shared" si="105"/>
        <v>0</v>
      </c>
      <c r="G1201" s="18"/>
      <c r="H1201" s="52"/>
      <c r="K1201" s="17">
        <v>1</v>
      </c>
      <c r="L1201" s="60">
        <f t="shared" si="108"/>
        <v>0</v>
      </c>
      <c r="N1201" s="60"/>
    </row>
    <row r="1202" spans="1:14" s="17" customFormat="1" ht="14.25" hidden="1">
      <c r="A1202" s="153" t="s">
        <v>1158</v>
      </c>
      <c r="B1202" s="154">
        <v>0</v>
      </c>
      <c r="C1202" s="154">
        <v>0</v>
      </c>
      <c r="D1202" s="150">
        <f t="shared" si="106"/>
        <v>0</v>
      </c>
      <c r="E1202" s="151" t="str">
        <f t="shared" si="107"/>
        <v/>
      </c>
      <c r="F1202" s="136">
        <f t="shared" si="105"/>
        <v>0</v>
      </c>
      <c r="G1202" s="18"/>
      <c r="H1202" s="52"/>
      <c r="L1202" s="60">
        <f t="shared" si="108"/>
        <v>0</v>
      </c>
      <c r="N1202" s="60"/>
    </row>
    <row r="1203" spans="1:14" s="17" customFormat="1" ht="14.25" hidden="1">
      <c r="A1203" s="153" t="s">
        <v>1159</v>
      </c>
      <c r="B1203" s="154">
        <v>0</v>
      </c>
      <c r="C1203" s="154">
        <v>0</v>
      </c>
      <c r="D1203" s="150">
        <f t="shared" si="106"/>
        <v>0</v>
      </c>
      <c r="E1203" s="151" t="str">
        <f t="shared" si="107"/>
        <v/>
      </c>
      <c r="F1203" s="136">
        <f t="shared" si="105"/>
        <v>0</v>
      </c>
      <c r="G1203" s="18"/>
      <c r="H1203" s="52"/>
      <c r="L1203" s="60">
        <f t="shared" si="108"/>
        <v>0</v>
      </c>
      <c r="N1203" s="60"/>
    </row>
    <row r="1204" spans="1:14" s="17" customFormat="1" ht="14.25" hidden="1">
      <c r="A1204" s="153" t="s">
        <v>929</v>
      </c>
      <c r="B1204" s="154">
        <v>0</v>
      </c>
      <c r="C1204" s="154">
        <v>0</v>
      </c>
      <c r="D1204" s="150">
        <f t="shared" si="106"/>
        <v>0</v>
      </c>
      <c r="E1204" s="151" t="str">
        <f t="shared" si="107"/>
        <v/>
      </c>
      <c r="F1204" s="136">
        <f t="shared" si="105"/>
        <v>0</v>
      </c>
      <c r="G1204" s="18"/>
      <c r="H1204" s="52"/>
      <c r="L1204" s="60">
        <f t="shared" si="108"/>
        <v>0</v>
      </c>
      <c r="N1204" s="60"/>
    </row>
    <row r="1205" spans="1:14" s="17" customFormat="1" ht="14.25" hidden="1">
      <c r="A1205" s="153" t="s">
        <v>1160</v>
      </c>
      <c r="B1205" s="154">
        <v>0</v>
      </c>
      <c r="C1205" s="154">
        <v>0</v>
      </c>
      <c r="D1205" s="150">
        <f t="shared" si="106"/>
        <v>0</v>
      </c>
      <c r="E1205" s="151" t="str">
        <f t="shared" si="107"/>
        <v/>
      </c>
      <c r="F1205" s="136">
        <f t="shared" si="105"/>
        <v>0</v>
      </c>
      <c r="G1205" s="18"/>
      <c r="H1205" s="52"/>
      <c r="L1205" s="60">
        <f t="shared" si="108"/>
        <v>0</v>
      </c>
      <c r="N1205" s="60"/>
    </row>
    <row r="1206" spans="1:14" s="17" customFormat="1" ht="14.25" hidden="1">
      <c r="A1206" s="153" t="s">
        <v>1161</v>
      </c>
      <c r="B1206" s="154">
        <v>0</v>
      </c>
      <c r="C1206" s="154">
        <v>0</v>
      </c>
      <c r="D1206" s="150">
        <f t="shared" si="106"/>
        <v>0</v>
      </c>
      <c r="E1206" s="151" t="str">
        <f t="shared" si="107"/>
        <v/>
      </c>
      <c r="F1206" s="136">
        <f t="shared" si="105"/>
        <v>0</v>
      </c>
      <c r="G1206" s="18"/>
      <c r="H1206" s="52"/>
      <c r="L1206" s="60">
        <f t="shared" si="108"/>
        <v>0</v>
      </c>
      <c r="N1206" s="60"/>
    </row>
    <row r="1207" spans="1:14" s="17" customFormat="1" ht="14.25" hidden="1">
      <c r="A1207" s="153" t="s">
        <v>1162</v>
      </c>
      <c r="B1207" s="154">
        <v>0</v>
      </c>
      <c r="C1207" s="154">
        <v>0</v>
      </c>
      <c r="D1207" s="150">
        <f t="shared" si="106"/>
        <v>0</v>
      </c>
      <c r="E1207" s="151" t="str">
        <f t="shared" si="107"/>
        <v/>
      </c>
      <c r="F1207" s="136">
        <f t="shared" si="105"/>
        <v>0</v>
      </c>
      <c r="G1207" s="18"/>
      <c r="H1207" s="52"/>
      <c r="L1207" s="60">
        <f t="shared" si="108"/>
        <v>0</v>
      </c>
      <c r="N1207" s="60"/>
    </row>
    <row r="1208" spans="1:14" s="17" customFormat="1" ht="14.25">
      <c r="A1208" s="153" t="s">
        <v>1309</v>
      </c>
      <c r="B1208" s="154">
        <f>SUM(B1209,B1226,B1245,B1254,B1267,B1282)</f>
        <v>1359</v>
      </c>
      <c r="C1208" s="154">
        <f>SUM(C1209,C1226,C1245,C1254,C1267,C1282)</f>
        <v>879</v>
      </c>
      <c r="D1208" s="150">
        <f t="shared" si="106"/>
        <v>-480</v>
      </c>
      <c r="E1208" s="151">
        <f t="shared" si="107"/>
        <v>-35.320088300220753</v>
      </c>
      <c r="F1208" s="136">
        <f t="shared" si="105"/>
        <v>2238</v>
      </c>
      <c r="G1208" s="18"/>
      <c r="H1208" s="52"/>
      <c r="L1208" s="60">
        <f t="shared" si="108"/>
        <v>2238</v>
      </c>
      <c r="N1208" s="60"/>
    </row>
    <row r="1209" spans="1:14" s="17" customFormat="1" ht="14.25">
      <c r="A1209" s="153" t="s">
        <v>1310</v>
      </c>
      <c r="B1209" s="154">
        <f>SUM(B1210:B1225)</f>
        <v>1359</v>
      </c>
      <c r="C1209" s="154">
        <f>SUM(C1210:C1225)</f>
        <v>879</v>
      </c>
      <c r="D1209" s="150">
        <f t="shared" si="106"/>
        <v>-480</v>
      </c>
      <c r="E1209" s="151">
        <f t="shared" si="107"/>
        <v>-35.320088300220753</v>
      </c>
      <c r="F1209" s="136">
        <f t="shared" si="105"/>
        <v>2238</v>
      </c>
      <c r="G1209" s="18"/>
      <c r="H1209" s="52"/>
      <c r="L1209" s="60">
        <f t="shared" si="108"/>
        <v>2238</v>
      </c>
      <c r="N1209" s="60"/>
    </row>
    <row r="1210" spans="1:14" s="17" customFormat="1" ht="14.25">
      <c r="A1210" s="155" t="s">
        <v>271</v>
      </c>
      <c r="B1210" s="154">
        <v>313</v>
      </c>
      <c r="C1210" s="154">
        <v>245</v>
      </c>
      <c r="D1210" s="150">
        <f t="shared" si="106"/>
        <v>-68</v>
      </c>
      <c r="E1210" s="151">
        <f t="shared" si="107"/>
        <v>-21.725239616613418</v>
      </c>
      <c r="F1210" s="136">
        <f t="shared" si="105"/>
        <v>558</v>
      </c>
      <c r="G1210" s="18"/>
      <c r="H1210" s="52"/>
      <c r="L1210" s="60">
        <f t="shared" si="108"/>
        <v>558</v>
      </c>
      <c r="N1210" s="60"/>
    </row>
    <row r="1211" spans="1:14" s="17" customFormat="1" ht="14.25">
      <c r="A1211" s="155" t="s">
        <v>272</v>
      </c>
      <c r="B1211" s="154">
        <v>365</v>
      </c>
      <c r="C1211" s="154">
        <v>17</v>
      </c>
      <c r="D1211" s="150">
        <f t="shared" si="106"/>
        <v>-348</v>
      </c>
      <c r="E1211" s="151">
        <f t="shared" si="107"/>
        <v>-95.342465753424648</v>
      </c>
      <c r="F1211" s="136">
        <f t="shared" si="105"/>
        <v>382</v>
      </c>
      <c r="G1211" s="18"/>
      <c r="H1211" s="52"/>
      <c r="K1211" s="17">
        <v>2</v>
      </c>
      <c r="L1211" s="60">
        <f t="shared" si="108"/>
        <v>382</v>
      </c>
      <c r="M1211" s="60">
        <f t="shared" ref="M1211:M1217" si="109">C1211-B1211</f>
        <v>-348</v>
      </c>
      <c r="N1211" s="136">
        <f t="shared" ref="N1211:N1217" si="110">M1211/B1211*100</f>
        <v>-95.342465753424648</v>
      </c>
    </row>
    <row r="1212" spans="1:14" s="17" customFormat="1" ht="14.25" hidden="1">
      <c r="A1212" s="155" t="s">
        <v>273</v>
      </c>
      <c r="B1212" s="154"/>
      <c r="C1212" s="154"/>
      <c r="D1212" s="150">
        <f t="shared" si="106"/>
        <v>0</v>
      </c>
      <c r="E1212" s="151" t="str">
        <f t="shared" si="107"/>
        <v/>
      </c>
      <c r="F1212" s="136">
        <f t="shared" si="105"/>
        <v>0</v>
      </c>
      <c r="G1212" s="18"/>
      <c r="H1212" s="52"/>
      <c r="L1212" s="60">
        <f t="shared" si="108"/>
        <v>0</v>
      </c>
      <c r="M1212" s="60">
        <f t="shared" si="109"/>
        <v>0</v>
      </c>
      <c r="N1212" s="136" t="e">
        <f t="shared" si="110"/>
        <v>#DIV/0!</v>
      </c>
    </row>
    <row r="1213" spans="1:14" s="17" customFormat="1" ht="14.25" hidden="1">
      <c r="A1213" s="155" t="s">
        <v>1311</v>
      </c>
      <c r="B1213" s="154">
        <v>0</v>
      </c>
      <c r="C1213" s="154">
        <v>0</v>
      </c>
      <c r="D1213" s="150">
        <f t="shared" si="106"/>
        <v>0</v>
      </c>
      <c r="E1213" s="151" t="str">
        <f t="shared" si="107"/>
        <v/>
      </c>
      <c r="F1213" s="136">
        <f t="shared" si="105"/>
        <v>0</v>
      </c>
      <c r="G1213" s="18"/>
      <c r="H1213" s="52"/>
      <c r="L1213" s="60">
        <f t="shared" si="108"/>
        <v>0</v>
      </c>
      <c r="M1213" s="60">
        <f t="shared" si="109"/>
        <v>0</v>
      </c>
      <c r="N1213" s="136" t="e">
        <f t="shared" si="110"/>
        <v>#DIV/0!</v>
      </c>
    </row>
    <row r="1214" spans="1:14" s="17" customFormat="1" ht="14.25" hidden="1">
      <c r="A1214" s="155" t="s">
        <v>1312</v>
      </c>
      <c r="B1214" s="154">
        <v>0</v>
      </c>
      <c r="C1214" s="154">
        <v>0</v>
      </c>
      <c r="D1214" s="150">
        <f t="shared" si="106"/>
        <v>0</v>
      </c>
      <c r="E1214" s="151" t="str">
        <f t="shared" si="107"/>
        <v/>
      </c>
      <c r="F1214" s="136">
        <f t="shared" si="105"/>
        <v>0</v>
      </c>
      <c r="G1214" s="18"/>
      <c r="H1214" s="52"/>
      <c r="K1214" s="17">
        <v>1</v>
      </c>
      <c r="L1214" s="60">
        <f t="shared" si="108"/>
        <v>0</v>
      </c>
      <c r="M1214" s="60">
        <f t="shared" si="109"/>
        <v>0</v>
      </c>
      <c r="N1214" s="136" t="e">
        <f t="shared" si="110"/>
        <v>#DIV/0!</v>
      </c>
    </row>
    <row r="1215" spans="1:14" s="17" customFormat="1" ht="14.25" hidden="1">
      <c r="A1215" s="155" t="s">
        <v>1313</v>
      </c>
      <c r="B1215" s="154">
        <v>0</v>
      </c>
      <c r="C1215" s="154">
        <v>0</v>
      </c>
      <c r="D1215" s="150">
        <f t="shared" si="106"/>
        <v>0</v>
      </c>
      <c r="E1215" s="151" t="str">
        <f t="shared" si="107"/>
        <v/>
      </c>
      <c r="F1215" s="136">
        <f t="shared" si="105"/>
        <v>0</v>
      </c>
      <c r="G1215" s="18"/>
      <c r="H1215" s="52"/>
      <c r="K1215" s="17">
        <v>2</v>
      </c>
      <c r="L1215" s="60">
        <f t="shared" si="108"/>
        <v>0</v>
      </c>
      <c r="M1215" s="60">
        <f t="shared" si="109"/>
        <v>0</v>
      </c>
      <c r="N1215" s="136" t="e">
        <f t="shared" si="110"/>
        <v>#DIV/0!</v>
      </c>
    </row>
    <row r="1216" spans="1:14" s="17" customFormat="1" ht="14.25" hidden="1">
      <c r="A1216" s="155" t="s">
        <v>1314</v>
      </c>
      <c r="B1216" s="154">
        <v>0</v>
      </c>
      <c r="C1216" s="154">
        <v>0</v>
      </c>
      <c r="D1216" s="150">
        <f t="shared" si="106"/>
        <v>0</v>
      </c>
      <c r="E1216" s="151" t="str">
        <f t="shared" si="107"/>
        <v/>
      </c>
      <c r="F1216" s="136">
        <f t="shared" ref="F1216:F1279" si="111">B1216+C1216</f>
        <v>0</v>
      </c>
      <c r="G1216" s="18"/>
      <c r="H1216" s="52"/>
      <c r="L1216" s="60">
        <f t="shared" si="108"/>
        <v>0</v>
      </c>
      <c r="M1216" s="60">
        <f t="shared" si="109"/>
        <v>0</v>
      </c>
      <c r="N1216" s="136" t="e">
        <f t="shared" si="110"/>
        <v>#DIV/0!</v>
      </c>
    </row>
    <row r="1217" spans="1:14" s="17" customFormat="1" ht="14.25">
      <c r="A1217" s="155" t="s">
        <v>1315</v>
      </c>
      <c r="B1217" s="154">
        <v>30</v>
      </c>
      <c r="C1217" s="154"/>
      <c r="D1217" s="150">
        <f t="shared" si="106"/>
        <v>-30</v>
      </c>
      <c r="E1217" s="151">
        <f t="shared" si="107"/>
        <v>-100</v>
      </c>
      <c r="F1217" s="136">
        <f t="shared" si="111"/>
        <v>30</v>
      </c>
      <c r="G1217" s="18"/>
      <c r="H1217" s="52"/>
      <c r="L1217" s="60">
        <f>SUM(B1217,C1217)</f>
        <v>30</v>
      </c>
      <c r="M1217" s="60">
        <f t="shared" si="109"/>
        <v>-30</v>
      </c>
      <c r="N1217" s="136">
        <f t="shared" si="110"/>
        <v>-100</v>
      </c>
    </row>
    <row r="1218" spans="1:14" s="17" customFormat="1" ht="14.25" hidden="1">
      <c r="A1218" s="155" t="s">
        <v>1163</v>
      </c>
      <c r="B1218" s="154">
        <v>0</v>
      </c>
      <c r="C1218" s="154">
        <v>0</v>
      </c>
      <c r="D1218" s="150">
        <f t="shared" si="106"/>
        <v>0</v>
      </c>
      <c r="E1218" s="151" t="str">
        <f t="shared" si="107"/>
        <v/>
      </c>
      <c r="F1218" s="136">
        <f t="shared" si="111"/>
        <v>0</v>
      </c>
      <c r="G1218" s="18"/>
      <c r="H1218" s="52"/>
      <c r="L1218" s="60">
        <f t="shared" si="108"/>
        <v>0</v>
      </c>
      <c r="N1218" s="60"/>
    </row>
    <row r="1219" spans="1:14" s="17" customFormat="1" ht="14.25" hidden="1">
      <c r="A1219" s="155" t="s">
        <v>1164</v>
      </c>
      <c r="B1219" s="154">
        <v>0</v>
      </c>
      <c r="C1219" s="154">
        <v>0</v>
      </c>
      <c r="D1219" s="150">
        <f t="shared" si="106"/>
        <v>0</v>
      </c>
      <c r="E1219" s="151" t="str">
        <f t="shared" si="107"/>
        <v/>
      </c>
      <c r="F1219" s="136">
        <f t="shared" si="111"/>
        <v>0</v>
      </c>
      <c r="G1219" s="18"/>
      <c r="H1219" s="52"/>
      <c r="L1219" s="60">
        <f t="shared" si="108"/>
        <v>0</v>
      </c>
      <c r="M1219" s="60">
        <f>C1219-B1219</f>
        <v>0</v>
      </c>
      <c r="N1219" s="136" t="e">
        <f>M1219/B1219*100</f>
        <v>#DIV/0!</v>
      </c>
    </row>
    <row r="1220" spans="1:14" s="17" customFormat="1" ht="14.25" hidden="1">
      <c r="A1220" s="155" t="s">
        <v>1165</v>
      </c>
      <c r="B1220" s="154">
        <v>0</v>
      </c>
      <c r="C1220" s="154">
        <v>0</v>
      </c>
      <c r="D1220" s="150">
        <f t="shared" si="106"/>
        <v>0</v>
      </c>
      <c r="E1220" s="151" t="str">
        <f t="shared" si="107"/>
        <v/>
      </c>
      <c r="F1220" s="136">
        <f t="shared" si="111"/>
        <v>0</v>
      </c>
      <c r="G1220" s="18"/>
      <c r="H1220" s="52"/>
      <c r="L1220" s="60">
        <f t="shared" si="108"/>
        <v>0</v>
      </c>
      <c r="N1220" s="60"/>
    </row>
    <row r="1221" spans="1:14" s="17" customFormat="1" ht="14.25" hidden="1">
      <c r="A1221" s="155" t="s">
        <v>1166</v>
      </c>
      <c r="B1221" s="154">
        <v>0</v>
      </c>
      <c r="C1221" s="154">
        <v>0</v>
      </c>
      <c r="D1221" s="150">
        <f t="shared" si="106"/>
        <v>0</v>
      </c>
      <c r="E1221" s="151" t="str">
        <f t="shared" si="107"/>
        <v/>
      </c>
      <c r="F1221" s="136">
        <f t="shared" si="111"/>
        <v>0</v>
      </c>
      <c r="G1221" s="18"/>
      <c r="H1221" s="52"/>
      <c r="L1221" s="60">
        <f t="shared" si="108"/>
        <v>0</v>
      </c>
      <c r="N1221" s="60"/>
    </row>
    <row r="1222" spans="1:14" s="17" customFormat="1" ht="14.25" hidden="1">
      <c r="A1222" s="155" t="s">
        <v>1167</v>
      </c>
      <c r="B1222" s="154">
        <v>0</v>
      </c>
      <c r="C1222" s="154">
        <v>0</v>
      </c>
      <c r="D1222" s="150">
        <f t="shared" si="106"/>
        <v>0</v>
      </c>
      <c r="E1222" s="151" t="str">
        <f t="shared" si="107"/>
        <v/>
      </c>
      <c r="F1222" s="136">
        <f t="shared" si="111"/>
        <v>0</v>
      </c>
      <c r="G1222" s="18"/>
      <c r="H1222" s="52"/>
      <c r="L1222" s="60">
        <f t="shared" si="108"/>
        <v>0</v>
      </c>
      <c r="N1222" s="60"/>
    </row>
    <row r="1223" spans="1:14" s="17" customFormat="1" ht="14.25" hidden="1">
      <c r="A1223" s="155" t="s">
        <v>1168</v>
      </c>
      <c r="B1223" s="154">
        <v>0</v>
      </c>
      <c r="C1223" s="154">
        <v>0</v>
      </c>
      <c r="D1223" s="150">
        <f t="shared" si="106"/>
        <v>0</v>
      </c>
      <c r="E1223" s="151" t="str">
        <f t="shared" si="107"/>
        <v/>
      </c>
      <c r="F1223" s="136">
        <f t="shared" si="111"/>
        <v>0</v>
      </c>
      <c r="G1223" s="18"/>
      <c r="H1223" s="52"/>
      <c r="L1223" s="60">
        <f t="shared" si="108"/>
        <v>0</v>
      </c>
      <c r="M1223" s="60">
        <f>C1223-B1223</f>
        <v>0</v>
      </c>
      <c r="N1223" s="136" t="e">
        <f>M1223/B1223*100</f>
        <v>#DIV/0!</v>
      </c>
    </row>
    <row r="1224" spans="1:14" s="17" customFormat="1" ht="14.25">
      <c r="A1224" s="155" t="s">
        <v>280</v>
      </c>
      <c r="B1224" s="154">
        <v>579</v>
      </c>
      <c r="C1224" s="154">
        <v>560</v>
      </c>
      <c r="D1224" s="150">
        <f t="shared" si="106"/>
        <v>-19</v>
      </c>
      <c r="E1224" s="151">
        <f t="shared" si="107"/>
        <v>-3.2815198618307431</v>
      </c>
      <c r="F1224" s="136">
        <f t="shared" si="111"/>
        <v>1139</v>
      </c>
      <c r="G1224" s="18"/>
      <c r="H1224" s="52"/>
      <c r="L1224" s="60">
        <f t="shared" si="108"/>
        <v>1139</v>
      </c>
      <c r="N1224" s="60"/>
    </row>
    <row r="1225" spans="1:14" s="17" customFormat="1" ht="14.25">
      <c r="A1225" s="155" t="s">
        <v>1316</v>
      </c>
      <c r="B1225" s="154">
        <v>72</v>
      </c>
      <c r="C1225" s="154">
        <v>57</v>
      </c>
      <c r="D1225" s="150">
        <f t="shared" si="106"/>
        <v>-15</v>
      </c>
      <c r="E1225" s="151">
        <f t="shared" si="107"/>
        <v>-20.833333333333336</v>
      </c>
      <c r="F1225" s="136">
        <f t="shared" si="111"/>
        <v>129</v>
      </c>
      <c r="G1225" s="18"/>
      <c r="H1225" s="52"/>
      <c r="L1225" s="60">
        <f t="shared" si="108"/>
        <v>129</v>
      </c>
      <c r="N1225" s="60"/>
    </row>
    <row r="1226" spans="1:14" s="17" customFormat="1" ht="14.25" hidden="1">
      <c r="A1226" s="153" t="s">
        <v>1169</v>
      </c>
      <c r="B1226" s="154">
        <f>SUM(B1227:B1244)</f>
        <v>0</v>
      </c>
      <c r="C1226" s="154">
        <f>SUM(C1227:C1244)</f>
        <v>0</v>
      </c>
      <c r="D1226" s="150">
        <f t="shared" si="106"/>
        <v>0</v>
      </c>
      <c r="E1226" s="151" t="str">
        <f t="shared" si="107"/>
        <v/>
      </c>
      <c r="F1226" s="136">
        <f t="shared" si="111"/>
        <v>0</v>
      </c>
      <c r="G1226" s="18"/>
      <c r="H1226" s="52"/>
      <c r="L1226" s="60">
        <f t="shared" si="108"/>
        <v>0</v>
      </c>
      <c r="N1226" s="60"/>
    </row>
    <row r="1227" spans="1:14" s="17" customFormat="1" ht="14.25" hidden="1">
      <c r="A1227" s="155" t="s">
        <v>271</v>
      </c>
      <c r="B1227" s="154">
        <v>0</v>
      </c>
      <c r="C1227" s="154">
        <v>0</v>
      </c>
      <c r="D1227" s="150">
        <f t="shared" si="106"/>
        <v>0</v>
      </c>
      <c r="E1227" s="151" t="str">
        <f t="shared" si="107"/>
        <v/>
      </c>
      <c r="F1227" s="136">
        <f t="shared" si="111"/>
        <v>0</v>
      </c>
      <c r="G1227" s="18"/>
      <c r="H1227" s="52"/>
      <c r="L1227" s="60">
        <f t="shared" si="108"/>
        <v>0</v>
      </c>
      <c r="N1227" s="60"/>
    </row>
    <row r="1228" spans="1:14" s="17" customFormat="1" ht="14.25" hidden="1">
      <c r="A1228" s="155" t="s">
        <v>272</v>
      </c>
      <c r="B1228" s="154">
        <v>0</v>
      </c>
      <c r="C1228" s="154">
        <v>0</v>
      </c>
      <c r="D1228" s="150">
        <f t="shared" si="106"/>
        <v>0</v>
      </c>
      <c r="E1228" s="151" t="str">
        <f t="shared" si="107"/>
        <v/>
      </c>
      <c r="F1228" s="136">
        <f t="shared" si="111"/>
        <v>0</v>
      </c>
      <c r="G1228" s="18"/>
      <c r="H1228" s="52"/>
      <c r="L1228" s="60">
        <f t="shared" si="108"/>
        <v>0</v>
      </c>
      <c r="N1228" s="60"/>
    </row>
    <row r="1229" spans="1:14" s="17" customFormat="1" ht="14.25" hidden="1">
      <c r="A1229" s="155" t="s">
        <v>273</v>
      </c>
      <c r="B1229" s="154">
        <v>0</v>
      </c>
      <c r="C1229" s="154">
        <v>0</v>
      </c>
      <c r="D1229" s="150">
        <f t="shared" si="106"/>
        <v>0</v>
      </c>
      <c r="E1229" s="151" t="str">
        <f t="shared" si="107"/>
        <v/>
      </c>
      <c r="F1229" s="136">
        <f t="shared" si="111"/>
        <v>0</v>
      </c>
      <c r="G1229" s="18"/>
      <c r="H1229" s="52"/>
      <c r="L1229" s="60">
        <f t="shared" si="108"/>
        <v>0</v>
      </c>
      <c r="N1229" s="60"/>
    </row>
    <row r="1230" spans="1:14" s="17" customFormat="1" ht="14.25" hidden="1">
      <c r="A1230" s="155" t="s">
        <v>1170</v>
      </c>
      <c r="B1230" s="154">
        <v>0</v>
      </c>
      <c r="C1230" s="154">
        <v>0</v>
      </c>
      <c r="D1230" s="150">
        <f t="shared" si="106"/>
        <v>0</v>
      </c>
      <c r="E1230" s="151" t="str">
        <f t="shared" si="107"/>
        <v/>
      </c>
      <c r="F1230" s="136">
        <f t="shared" si="111"/>
        <v>0</v>
      </c>
      <c r="G1230" s="18"/>
      <c r="H1230" s="52"/>
      <c r="L1230" s="60">
        <f t="shared" si="108"/>
        <v>0</v>
      </c>
      <c r="N1230" s="60"/>
    </row>
    <row r="1231" spans="1:14" s="17" customFormat="1" ht="14.25" hidden="1">
      <c r="A1231" s="155" t="s">
        <v>1171</v>
      </c>
      <c r="B1231" s="154">
        <v>0</v>
      </c>
      <c r="C1231" s="154">
        <v>0</v>
      </c>
      <c r="D1231" s="150">
        <f t="shared" si="106"/>
        <v>0</v>
      </c>
      <c r="E1231" s="151" t="str">
        <f t="shared" si="107"/>
        <v/>
      </c>
      <c r="F1231" s="136">
        <f t="shared" si="111"/>
        <v>0</v>
      </c>
      <c r="G1231" s="18"/>
      <c r="H1231" s="52"/>
      <c r="L1231" s="60">
        <f t="shared" si="108"/>
        <v>0</v>
      </c>
      <c r="N1231" s="60"/>
    </row>
    <row r="1232" spans="1:14" s="17" customFormat="1" ht="14.25" hidden="1">
      <c r="A1232" s="155" t="s">
        <v>1172</v>
      </c>
      <c r="B1232" s="154">
        <v>0</v>
      </c>
      <c r="C1232" s="154">
        <v>0</v>
      </c>
      <c r="D1232" s="150">
        <f t="shared" si="106"/>
        <v>0</v>
      </c>
      <c r="E1232" s="151" t="str">
        <f t="shared" si="107"/>
        <v/>
      </c>
      <c r="F1232" s="136">
        <f t="shared" si="111"/>
        <v>0</v>
      </c>
      <c r="G1232" s="18"/>
      <c r="H1232" s="52"/>
      <c r="L1232" s="60">
        <f t="shared" si="108"/>
        <v>0</v>
      </c>
      <c r="M1232" s="60">
        <f>C1232-B1232</f>
        <v>0</v>
      </c>
      <c r="N1232" s="136" t="e">
        <f>M1232/B1232*100</f>
        <v>#DIV/0!</v>
      </c>
    </row>
    <row r="1233" spans="1:14" s="17" customFormat="1" ht="14.25" hidden="1">
      <c r="A1233" s="155" t="s">
        <v>1173</v>
      </c>
      <c r="B1233" s="154">
        <v>0</v>
      </c>
      <c r="C1233" s="154">
        <v>0</v>
      </c>
      <c r="D1233" s="150">
        <f t="shared" si="106"/>
        <v>0</v>
      </c>
      <c r="E1233" s="151" t="str">
        <f t="shared" si="107"/>
        <v/>
      </c>
      <c r="F1233" s="136">
        <f t="shared" si="111"/>
        <v>0</v>
      </c>
      <c r="G1233" s="18"/>
      <c r="H1233" s="52"/>
      <c r="L1233" s="60">
        <f t="shared" si="108"/>
        <v>0</v>
      </c>
      <c r="M1233" s="60">
        <f>C1233-B1233</f>
        <v>0</v>
      </c>
      <c r="N1233" s="136" t="e">
        <f>M1233/B1233*100</f>
        <v>#DIV/0!</v>
      </c>
    </row>
    <row r="1234" spans="1:14" s="17" customFormat="1" ht="14.25" hidden="1">
      <c r="A1234" s="155" t="s">
        <v>1174</v>
      </c>
      <c r="B1234" s="154">
        <v>0</v>
      </c>
      <c r="C1234" s="154">
        <v>0</v>
      </c>
      <c r="D1234" s="150">
        <f t="shared" ref="D1234:D1298" si="112">C1234-B1234</f>
        <v>0</v>
      </c>
      <c r="E1234" s="151" t="str">
        <f t="shared" ref="E1234:E1298" si="113">IF(B1234=0,"",D1234/B1234*100)</f>
        <v/>
      </c>
      <c r="F1234" s="136">
        <f t="shared" si="111"/>
        <v>0</v>
      </c>
      <c r="G1234" s="18"/>
      <c r="H1234" s="52"/>
      <c r="L1234" s="60">
        <f t="shared" si="108"/>
        <v>0</v>
      </c>
      <c r="M1234" s="60">
        <f>C1234-B1234</f>
        <v>0</v>
      </c>
      <c r="N1234" s="136" t="e">
        <f>M1234/B1234*100</f>
        <v>#DIV/0!</v>
      </c>
    </row>
    <row r="1235" spans="1:14" s="17" customFormat="1" ht="14.25" hidden="1">
      <c r="A1235" s="155" t="s">
        <v>1175</v>
      </c>
      <c r="B1235" s="154">
        <v>0</v>
      </c>
      <c r="C1235" s="154">
        <v>0</v>
      </c>
      <c r="D1235" s="150">
        <f t="shared" si="112"/>
        <v>0</v>
      </c>
      <c r="E1235" s="151" t="str">
        <f t="shared" si="113"/>
        <v/>
      </c>
      <c r="F1235" s="136">
        <f t="shared" si="111"/>
        <v>0</v>
      </c>
      <c r="G1235" s="18"/>
      <c r="H1235" s="52"/>
      <c r="K1235" s="17">
        <v>2</v>
      </c>
      <c r="L1235" s="60">
        <f t="shared" si="108"/>
        <v>0</v>
      </c>
      <c r="N1235" s="60"/>
    </row>
    <row r="1236" spans="1:14" s="17" customFormat="1" ht="14.25" hidden="1">
      <c r="A1236" s="155" t="s">
        <v>1176</v>
      </c>
      <c r="B1236" s="154">
        <v>0</v>
      </c>
      <c r="C1236" s="154">
        <v>0</v>
      </c>
      <c r="D1236" s="150">
        <f t="shared" si="112"/>
        <v>0</v>
      </c>
      <c r="E1236" s="151" t="str">
        <f t="shared" si="113"/>
        <v/>
      </c>
      <c r="F1236" s="136">
        <f t="shared" si="111"/>
        <v>0</v>
      </c>
      <c r="G1236" s="18"/>
      <c r="H1236" s="52"/>
      <c r="L1236" s="60">
        <f t="shared" si="108"/>
        <v>0</v>
      </c>
      <c r="N1236" s="60"/>
    </row>
    <row r="1237" spans="1:14" s="17" customFormat="1" ht="14.25" hidden="1">
      <c r="A1237" s="155" t="s">
        <v>1177</v>
      </c>
      <c r="B1237" s="154">
        <v>0</v>
      </c>
      <c r="C1237" s="154">
        <v>0</v>
      </c>
      <c r="D1237" s="150">
        <f t="shared" si="112"/>
        <v>0</v>
      </c>
      <c r="E1237" s="151" t="str">
        <f t="shared" si="113"/>
        <v/>
      </c>
      <c r="F1237" s="136">
        <f t="shared" si="111"/>
        <v>0</v>
      </c>
      <c r="G1237" s="18"/>
      <c r="H1237" s="52"/>
      <c r="L1237" s="60">
        <f t="shared" si="108"/>
        <v>0</v>
      </c>
      <c r="N1237" s="60"/>
    </row>
    <row r="1238" spans="1:14" s="17" customFormat="1" ht="14.25" hidden="1">
      <c r="A1238" s="155" t="s">
        <v>1178</v>
      </c>
      <c r="B1238" s="154">
        <v>0</v>
      </c>
      <c r="C1238" s="154">
        <v>0</v>
      </c>
      <c r="D1238" s="150">
        <f t="shared" si="112"/>
        <v>0</v>
      </c>
      <c r="E1238" s="151" t="str">
        <f t="shared" si="113"/>
        <v/>
      </c>
      <c r="F1238" s="136">
        <f t="shared" si="111"/>
        <v>0</v>
      </c>
      <c r="G1238" s="18"/>
      <c r="H1238" s="52"/>
      <c r="L1238" s="60">
        <f t="shared" si="108"/>
        <v>0</v>
      </c>
      <c r="N1238" s="60"/>
    </row>
    <row r="1239" spans="1:14" s="17" customFormat="1" ht="14.25" hidden="1">
      <c r="A1239" s="155" t="s">
        <v>1179</v>
      </c>
      <c r="B1239" s="154">
        <v>0</v>
      </c>
      <c r="C1239" s="154">
        <v>0</v>
      </c>
      <c r="D1239" s="150">
        <f t="shared" si="112"/>
        <v>0</v>
      </c>
      <c r="E1239" s="151" t="str">
        <f t="shared" si="113"/>
        <v/>
      </c>
      <c r="F1239" s="136">
        <f t="shared" si="111"/>
        <v>0</v>
      </c>
      <c r="G1239" s="18"/>
      <c r="H1239" s="52"/>
      <c r="L1239" s="60">
        <f t="shared" si="108"/>
        <v>0</v>
      </c>
      <c r="N1239" s="60"/>
    </row>
    <row r="1240" spans="1:14" s="17" customFormat="1" ht="14.25" hidden="1">
      <c r="A1240" s="155" t="s">
        <v>1180</v>
      </c>
      <c r="B1240" s="154">
        <v>0</v>
      </c>
      <c r="C1240" s="154">
        <v>0</v>
      </c>
      <c r="D1240" s="150">
        <f t="shared" si="112"/>
        <v>0</v>
      </c>
      <c r="E1240" s="151" t="str">
        <f t="shared" si="113"/>
        <v/>
      </c>
      <c r="F1240" s="136">
        <f t="shared" si="111"/>
        <v>0</v>
      </c>
      <c r="G1240" s="18"/>
      <c r="H1240" s="52"/>
      <c r="L1240" s="60">
        <f t="shared" si="108"/>
        <v>0</v>
      </c>
      <c r="N1240" s="60"/>
    </row>
    <row r="1241" spans="1:14" s="17" customFormat="1" ht="14.25" hidden="1">
      <c r="A1241" s="155" t="s">
        <v>1181</v>
      </c>
      <c r="B1241" s="154">
        <v>0</v>
      </c>
      <c r="C1241" s="154">
        <v>0</v>
      </c>
      <c r="D1241" s="150">
        <f t="shared" si="112"/>
        <v>0</v>
      </c>
      <c r="E1241" s="151" t="str">
        <f t="shared" si="113"/>
        <v/>
      </c>
      <c r="F1241" s="136">
        <f t="shared" si="111"/>
        <v>0</v>
      </c>
      <c r="G1241" s="18"/>
      <c r="H1241" s="52"/>
      <c r="L1241" s="60">
        <f t="shared" si="108"/>
        <v>0</v>
      </c>
      <c r="N1241" s="60"/>
    </row>
    <row r="1242" spans="1:14" s="17" customFormat="1" ht="14.25" hidden="1">
      <c r="A1242" s="155" t="s">
        <v>1182</v>
      </c>
      <c r="B1242" s="154">
        <v>0</v>
      </c>
      <c r="C1242" s="154">
        <v>0</v>
      </c>
      <c r="D1242" s="150">
        <f t="shared" si="112"/>
        <v>0</v>
      </c>
      <c r="E1242" s="151" t="str">
        <f t="shared" si="113"/>
        <v/>
      </c>
      <c r="F1242" s="136">
        <f t="shared" si="111"/>
        <v>0</v>
      </c>
      <c r="G1242" s="18"/>
      <c r="H1242" s="52"/>
      <c r="L1242" s="60">
        <f t="shared" si="108"/>
        <v>0</v>
      </c>
      <c r="N1242" s="60"/>
    </row>
    <row r="1243" spans="1:14" s="17" customFormat="1" ht="14.25" hidden="1">
      <c r="A1243" s="155" t="s">
        <v>280</v>
      </c>
      <c r="B1243" s="154">
        <v>0</v>
      </c>
      <c r="C1243" s="154">
        <v>0</v>
      </c>
      <c r="D1243" s="150">
        <f t="shared" si="112"/>
        <v>0</v>
      </c>
      <c r="E1243" s="151" t="str">
        <f t="shared" si="113"/>
        <v/>
      </c>
      <c r="F1243" s="136">
        <f t="shared" si="111"/>
        <v>0</v>
      </c>
      <c r="G1243" s="18"/>
      <c r="H1243" s="52"/>
      <c r="L1243" s="60">
        <f t="shared" si="108"/>
        <v>0</v>
      </c>
      <c r="N1243" s="60"/>
    </row>
    <row r="1244" spans="1:14" s="17" customFormat="1" ht="14.25" hidden="1">
      <c r="A1244" s="155" t="s">
        <v>1183</v>
      </c>
      <c r="B1244" s="154">
        <v>0</v>
      </c>
      <c r="C1244" s="154">
        <v>0</v>
      </c>
      <c r="D1244" s="150">
        <f t="shared" si="112"/>
        <v>0</v>
      </c>
      <c r="E1244" s="151" t="str">
        <f t="shared" si="113"/>
        <v/>
      </c>
      <c r="F1244" s="136">
        <f t="shared" si="111"/>
        <v>0</v>
      </c>
      <c r="G1244" s="18"/>
      <c r="H1244" s="52"/>
      <c r="L1244" s="60">
        <f t="shared" si="108"/>
        <v>0</v>
      </c>
      <c r="N1244" s="60"/>
    </row>
    <row r="1245" spans="1:14" s="17" customFormat="1" ht="14.25" hidden="1">
      <c r="A1245" s="153" t="s">
        <v>1184</v>
      </c>
      <c r="B1245" s="154">
        <f>SUM(B1246:B1253)</f>
        <v>0</v>
      </c>
      <c r="C1245" s="154">
        <f>SUM(C1246:C1253)</f>
        <v>0</v>
      </c>
      <c r="D1245" s="150">
        <f t="shared" si="112"/>
        <v>0</v>
      </c>
      <c r="E1245" s="151" t="str">
        <f t="shared" si="113"/>
        <v/>
      </c>
      <c r="F1245" s="136">
        <f t="shared" si="111"/>
        <v>0</v>
      </c>
      <c r="G1245" s="18"/>
      <c r="H1245" s="52"/>
      <c r="L1245" s="60">
        <f t="shared" ref="L1245:L1309" si="114">SUM(B1245,C1245)</f>
        <v>0</v>
      </c>
      <c r="N1245" s="60"/>
    </row>
    <row r="1246" spans="1:14" s="17" customFormat="1" ht="14.25" hidden="1">
      <c r="A1246" s="155" t="s">
        <v>271</v>
      </c>
      <c r="B1246" s="154">
        <v>0</v>
      </c>
      <c r="C1246" s="154">
        <v>0</v>
      </c>
      <c r="D1246" s="150">
        <f t="shared" si="112"/>
        <v>0</v>
      </c>
      <c r="E1246" s="151" t="str">
        <f t="shared" si="113"/>
        <v/>
      </c>
      <c r="F1246" s="136">
        <f t="shared" si="111"/>
        <v>0</v>
      </c>
      <c r="G1246" s="18"/>
      <c r="H1246" s="52"/>
      <c r="L1246" s="60">
        <f t="shared" si="114"/>
        <v>0</v>
      </c>
      <c r="N1246" s="60"/>
    </row>
    <row r="1247" spans="1:14" s="17" customFormat="1" ht="14.25" hidden="1">
      <c r="A1247" s="155" t="s">
        <v>272</v>
      </c>
      <c r="B1247" s="154">
        <v>0</v>
      </c>
      <c r="C1247" s="154">
        <v>0</v>
      </c>
      <c r="D1247" s="150">
        <f t="shared" si="112"/>
        <v>0</v>
      </c>
      <c r="E1247" s="151" t="str">
        <f t="shared" si="113"/>
        <v/>
      </c>
      <c r="F1247" s="136">
        <f t="shared" si="111"/>
        <v>0</v>
      </c>
      <c r="G1247" s="18"/>
      <c r="H1247" s="52"/>
      <c r="L1247" s="60">
        <f t="shared" si="114"/>
        <v>0</v>
      </c>
      <c r="N1247" s="60"/>
    </row>
    <row r="1248" spans="1:14" s="17" customFormat="1" ht="14.25" hidden="1">
      <c r="A1248" s="155" t="s">
        <v>273</v>
      </c>
      <c r="B1248" s="154">
        <v>0</v>
      </c>
      <c r="C1248" s="154">
        <v>0</v>
      </c>
      <c r="D1248" s="150">
        <f t="shared" si="112"/>
        <v>0</v>
      </c>
      <c r="E1248" s="151" t="str">
        <f t="shared" si="113"/>
        <v/>
      </c>
      <c r="F1248" s="136">
        <f t="shared" si="111"/>
        <v>0</v>
      </c>
      <c r="G1248" s="18"/>
      <c r="H1248" s="52"/>
      <c r="L1248" s="60">
        <f t="shared" si="114"/>
        <v>0</v>
      </c>
      <c r="N1248" s="60"/>
    </row>
    <row r="1249" spans="1:14" s="17" customFormat="1" ht="14.25" hidden="1">
      <c r="A1249" s="155" t="s">
        <v>1185</v>
      </c>
      <c r="B1249" s="154">
        <v>0</v>
      </c>
      <c r="C1249" s="154">
        <v>0</v>
      </c>
      <c r="D1249" s="150">
        <f t="shared" si="112"/>
        <v>0</v>
      </c>
      <c r="E1249" s="151" t="str">
        <f t="shared" si="113"/>
        <v/>
      </c>
      <c r="F1249" s="136">
        <f t="shared" si="111"/>
        <v>0</v>
      </c>
      <c r="G1249" s="18"/>
      <c r="H1249" s="52"/>
      <c r="L1249" s="60">
        <f t="shared" si="114"/>
        <v>0</v>
      </c>
      <c r="N1249" s="60"/>
    </row>
    <row r="1250" spans="1:14" s="17" customFormat="1" ht="14.25" hidden="1">
      <c r="A1250" s="155" t="s">
        <v>1186</v>
      </c>
      <c r="B1250" s="154">
        <v>0</v>
      </c>
      <c r="C1250" s="154">
        <v>0</v>
      </c>
      <c r="D1250" s="150">
        <f t="shared" si="112"/>
        <v>0</v>
      </c>
      <c r="E1250" s="151" t="str">
        <f t="shared" si="113"/>
        <v/>
      </c>
      <c r="F1250" s="136">
        <f t="shared" si="111"/>
        <v>0</v>
      </c>
      <c r="G1250" s="18"/>
      <c r="H1250" s="52"/>
      <c r="L1250" s="60">
        <f t="shared" si="114"/>
        <v>0</v>
      </c>
      <c r="N1250" s="60"/>
    </row>
    <row r="1251" spans="1:14" s="17" customFormat="1" ht="14.25" hidden="1">
      <c r="A1251" s="155" t="s">
        <v>1187</v>
      </c>
      <c r="B1251" s="154">
        <v>0</v>
      </c>
      <c r="C1251" s="154">
        <v>0</v>
      </c>
      <c r="D1251" s="150">
        <f t="shared" si="112"/>
        <v>0</v>
      </c>
      <c r="E1251" s="151" t="str">
        <f t="shared" si="113"/>
        <v/>
      </c>
      <c r="F1251" s="136">
        <f t="shared" si="111"/>
        <v>0</v>
      </c>
      <c r="G1251" s="18"/>
      <c r="H1251" s="52"/>
      <c r="L1251" s="60">
        <f t="shared" si="114"/>
        <v>0</v>
      </c>
      <c r="N1251" s="60"/>
    </row>
    <row r="1252" spans="1:14" s="17" customFormat="1" ht="14.25" hidden="1">
      <c r="A1252" s="155" t="s">
        <v>280</v>
      </c>
      <c r="B1252" s="154">
        <v>0</v>
      </c>
      <c r="C1252" s="154">
        <v>0</v>
      </c>
      <c r="D1252" s="150">
        <f t="shared" si="112"/>
        <v>0</v>
      </c>
      <c r="E1252" s="151" t="str">
        <f t="shared" si="113"/>
        <v/>
      </c>
      <c r="F1252" s="136">
        <f t="shared" si="111"/>
        <v>0</v>
      </c>
      <c r="G1252" s="18"/>
      <c r="H1252" s="52"/>
      <c r="L1252" s="60">
        <f t="shared" si="114"/>
        <v>0</v>
      </c>
      <c r="N1252" s="60"/>
    </row>
    <row r="1253" spans="1:14" s="17" customFormat="1" ht="14.25" hidden="1">
      <c r="A1253" s="155" t="s">
        <v>1188</v>
      </c>
      <c r="B1253" s="154">
        <v>0</v>
      </c>
      <c r="C1253" s="154">
        <v>0</v>
      </c>
      <c r="D1253" s="150">
        <f t="shared" si="112"/>
        <v>0</v>
      </c>
      <c r="E1253" s="151" t="str">
        <f t="shared" si="113"/>
        <v/>
      </c>
      <c r="F1253" s="136">
        <f t="shared" si="111"/>
        <v>0</v>
      </c>
      <c r="G1253" s="18"/>
      <c r="H1253" s="52"/>
      <c r="L1253" s="60">
        <f t="shared" si="114"/>
        <v>0</v>
      </c>
      <c r="N1253" s="60"/>
    </row>
    <row r="1254" spans="1:14" s="17" customFormat="1" ht="14.25" hidden="1">
      <c r="A1254" s="153" t="s">
        <v>1189</v>
      </c>
      <c r="B1254" s="154">
        <f>SUM(B1255:B1266)</f>
        <v>0</v>
      </c>
      <c r="C1254" s="154">
        <f>SUM(C1255:C1266)</f>
        <v>0</v>
      </c>
      <c r="D1254" s="150">
        <f t="shared" si="112"/>
        <v>0</v>
      </c>
      <c r="E1254" s="151" t="str">
        <f t="shared" si="113"/>
        <v/>
      </c>
      <c r="F1254" s="136">
        <f t="shared" si="111"/>
        <v>0</v>
      </c>
      <c r="G1254" s="18"/>
      <c r="H1254" s="52"/>
      <c r="L1254" s="60">
        <f t="shared" si="114"/>
        <v>0</v>
      </c>
      <c r="N1254" s="60"/>
    </row>
    <row r="1255" spans="1:14" s="17" customFormat="1" ht="14.25" hidden="1">
      <c r="A1255" s="155" t="s">
        <v>271</v>
      </c>
      <c r="B1255" s="154">
        <v>0</v>
      </c>
      <c r="C1255" s="154">
        <v>0</v>
      </c>
      <c r="D1255" s="150">
        <f t="shared" si="112"/>
        <v>0</v>
      </c>
      <c r="E1255" s="151" t="str">
        <f t="shared" si="113"/>
        <v/>
      </c>
      <c r="F1255" s="136">
        <f t="shared" si="111"/>
        <v>0</v>
      </c>
      <c r="G1255" s="18"/>
      <c r="H1255" s="52"/>
      <c r="K1255" s="17">
        <v>2</v>
      </c>
      <c r="L1255" s="60">
        <f t="shared" si="114"/>
        <v>0</v>
      </c>
      <c r="N1255" s="60"/>
    </row>
    <row r="1256" spans="1:14" s="17" customFormat="1" ht="14.25" hidden="1">
      <c r="A1256" s="155" t="s">
        <v>272</v>
      </c>
      <c r="B1256" s="154">
        <v>0</v>
      </c>
      <c r="C1256" s="154">
        <v>0</v>
      </c>
      <c r="D1256" s="150">
        <f t="shared" si="112"/>
        <v>0</v>
      </c>
      <c r="E1256" s="151" t="str">
        <f t="shared" si="113"/>
        <v/>
      </c>
      <c r="F1256" s="136">
        <f t="shared" si="111"/>
        <v>0</v>
      </c>
      <c r="G1256" s="18"/>
      <c r="H1256" s="52"/>
      <c r="L1256" s="60">
        <f t="shared" si="114"/>
        <v>0</v>
      </c>
      <c r="N1256" s="60"/>
    </row>
    <row r="1257" spans="1:14" s="17" customFormat="1" ht="14.25" hidden="1">
      <c r="A1257" s="155" t="s">
        <v>273</v>
      </c>
      <c r="B1257" s="154">
        <v>0</v>
      </c>
      <c r="C1257" s="154">
        <v>0</v>
      </c>
      <c r="D1257" s="150">
        <f t="shared" si="112"/>
        <v>0</v>
      </c>
      <c r="E1257" s="151" t="str">
        <f t="shared" si="113"/>
        <v/>
      </c>
      <c r="F1257" s="136">
        <f t="shared" si="111"/>
        <v>0</v>
      </c>
      <c r="G1257" s="18"/>
      <c r="H1257" s="52"/>
      <c r="L1257" s="60">
        <f t="shared" si="114"/>
        <v>0</v>
      </c>
      <c r="N1257" s="60"/>
    </row>
    <row r="1258" spans="1:14" s="17" customFormat="1" ht="14.25" hidden="1">
      <c r="A1258" s="155" t="s">
        <v>1190</v>
      </c>
      <c r="B1258" s="154">
        <v>0</v>
      </c>
      <c r="C1258" s="154">
        <v>0</v>
      </c>
      <c r="D1258" s="150">
        <f t="shared" si="112"/>
        <v>0</v>
      </c>
      <c r="E1258" s="151" t="str">
        <f t="shared" si="113"/>
        <v/>
      </c>
      <c r="F1258" s="136">
        <f t="shared" si="111"/>
        <v>0</v>
      </c>
      <c r="G1258" s="18"/>
      <c r="H1258" s="52"/>
      <c r="L1258" s="60">
        <f t="shared" si="114"/>
        <v>0</v>
      </c>
      <c r="N1258" s="60"/>
    </row>
    <row r="1259" spans="1:14" s="17" customFormat="1" ht="14.25" hidden="1">
      <c r="A1259" s="155" t="s">
        <v>1191</v>
      </c>
      <c r="B1259" s="154">
        <v>0</v>
      </c>
      <c r="C1259" s="154">
        <v>0</v>
      </c>
      <c r="D1259" s="150">
        <f t="shared" si="112"/>
        <v>0</v>
      </c>
      <c r="E1259" s="151" t="str">
        <f t="shared" si="113"/>
        <v/>
      </c>
      <c r="F1259" s="136">
        <f t="shared" si="111"/>
        <v>0</v>
      </c>
      <c r="G1259" s="18"/>
      <c r="H1259" s="52"/>
      <c r="L1259" s="60">
        <f t="shared" si="114"/>
        <v>0</v>
      </c>
      <c r="N1259" s="60"/>
    </row>
    <row r="1260" spans="1:14" s="17" customFormat="1" ht="14.25" hidden="1">
      <c r="A1260" s="155" t="s">
        <v>1192</v>
      </c>
      <c r="B1260" s="154">
        <v>0</v>
      </c>
      <c r="C1260" s="154">
        <v>0</v>
      </c>
      <c r="D1260" s="150">
        <f t="shared" si="112"/>
        <v>0</v>
      </c>
      <c r="E1260" s="151" t="str">
        <f t="shared" si="113"/>
        <v/>
      </c>
      <c r="F1260" s="136">
        <f t="shared" si="111"/>
        <v>0</v>
      </c>
      <c r="G1260" s="18"/>
      <c r="H1260" s="52"/>
      <c r="L1260" s="60">
        <f t="shared" si="114"/>
        <v>0</v>
      </c>
      <c r="N1260" s="60"/>
    </row>
    <row r="1261" spans="1:14" s="17" customFormat="1" ht="14.25" hidden="1">
      <c r="A1261" s="155" t="s">
        <v>1193</v>
      </c>
      <c r="B1261" s="154">
        <v>0</v>
      </c>
      <c r="C1261" s="154">
        <v>0</v>
      </c>
      <c r="D1261" s="150">
        <f t="shared" si="112"/>
        <v>0</v>
      </c>
      <c r="E1261" s="151" t="str">
        <f t="shared" si="113"/>
        <v/>
      </c>
      <c r="F1261" s="136">
        <f t="shared" si="111"/>
        <v>0</v>
      </c>
      <c r="G1261" s="18"/>
      <c r="H1261" s="52"/>
      <c r="L1261" s="60">
        <f t="shared" si="114"/>
        <v>0</v>
      </c>
      <c r="N1261" s="60"/>
    </row>
    <row r="1262" spans="1:14" s="17" customFormat="1" ht="14.25" hidden="1">
      <c r="A1262" s="155" t="s">
        <v>1194</v>
      </c>
      <c r="B1262" s="154">
        <v>0</v>
      </c>
      <c r="C1262" s="154">
        <v>0</v>
      </c>
      <c r="D1262" s="150">
        <f t="shared" si="112"/>
        <v>0</v>
      </c>
      <c r="E1262" s="151" t="str">
        <f t="shared" si="113"/>
        <v/>
      </c>
      <c r="F1262" s="136">
        <f t="shared" si="111"/>
        <v>0</v>
      </c>
      <c r="G1262" s="18"/>
      <c r="H1262" s="52"/>
      <c r="L1262" s="60">
        <f t="shared" si="114"/>
        <v>0</v>
      </c>
      <c r="N1262" s="60"/>
    </row>
    <row r="1263" spans="1:14" s="17" customFormat="1" ht="14.25" hidden="1">
      <c r="A1263" s="155" t="s">
        <v>1195</v>
      </c>
      <c r="B1263" s="154">
        <v>0</v>
      </c>
      <c r="C1263" s="154">
        <v>0</v>
      </c>
      <c r="D1263" s="150">
        <f t="shared" si="112"/>
        <v>0</v>
      </c>
      <c r="E1263" s="151" t="str">
        <f t="shared" si="113"/>
        <v/>
      </c>
      <c r="F1263" s="136">
        <f t="shared" si="111"/>
        <v>0</v>
      </c>
      <c r="G1263" s="18"/>
      <c r="H1263" s="52"/>
      <c r="L1263" s="60">
        <f t="shared" si="114"/>
        <v>0</v>
      </c>
      <c r="N1263" s="60"/>
    </row>
    <row r="1264" spans="1:14" s="17" customFormat="1" ht="14.25" hidden="1">
      <c r="A1264" s="155" t="s">
        <v>1196</v>
      </c>
      <c r="B1264" s="154">
        <v>0</v>
      </c>
      <c r="C1264" s="154">
        <v>0</v>
      </c>
      <c r="D1264" s="150">
        <f t="shared" si="112"/>
        <v>0</v>
      </c>
      <c r="E1264" s="151" t="str">
        <f t="shared" si="113"/>
        <v/>
      </c>
      <c r="F1264" s="136">
        <f t="shared" si="111"/>
        <v>0</v>
      </c>
      <c r="G1264" s="18"/>
      <c r="H1264" s="52"/>
      <c r="K1264" s="17">
        <v>2</v>
      </c>
      <c r="L1264" s="60">
        <f t="shared" si="114"/>
        <v>0</v>
      </c>
      <c r="M1264" s="60">
        <f>C1264-B1264</f>
        <v>0</v>
      </c>
      <c r="N1264" s="136" t="e">
        <f>M1264/B1264*100</f>
        <v>#DIV/0!</v>
      </c>
    </row>
    <row r="1265" spans="1:14" s="17" customFormat="1" ht="14.25" hidden="1">
      <c r="A1265" s="155" t="s">
        <v>1197</v>
      </c>
      <c r="B1265" s="154">
        <v>0</v>
      </c>
      <c r="C1265" s="154">
        <v>0</v>
      </c>
      <c r="D1265" s="150">
        <f t="shared" si="112"/>
        <v>0</v>
      </c>
      <c r="E1265" s="151" t="str">
        <f t="shared" si="113"/>
        <v/>
      </c>
      <c r="F1265" s="136">
        <f t="shared" si="111"/>
        <v>0</v>
      </c>
      <c r="G1265" s="18"/>
      <c r="H1265" s="52"/>
      <c r="L1265" s="60">
        <f t="shared" si="114"/>
        <v>0</v>
      </c>
      <c r="M1265" s="60">
        <f>C1265-B1265</f>
        <v>0</v>
      </c>
      <c r="N1265" s="136" t="e">
        <f>M1265/B1265*100</f>
        <v>#DIV/0!</v>
      </c>
    </row>
    <row r="1266" spans="1:14" s="17" customFormat="1" ht="14.25" hidden="1">
      <c r="A1266" s="155" t="s">
        <v>1198</v>
      </c>
      <c r="B1266" s="154">
        <v>0</v>
      </c>
      <c r="C1266" s="154">
        <v>0</v>
      </c>
      <c r="D1266" s="150">
        <f t="shared" si="112"/>
        <v>0</v>
      </c>
      <c r="E1266" s="151" t="str">
        <f t="shared" si="113"/>
        <v/>
      </c>
      <c r="F1266" s="136">
        <f t="shared" si="111"/>
        <v>0</v>
      </c>
      <c r="G1266" s="18"/>
      <c r="H1266" s="52"/>
      <c r="L1266" s="60">
        <f t="shared" si="114"/>
        <v>0</v>
      </c>
      <c r="M1266" s="60">
        <f>C1266-B1266</f>
        <v>0</v>
      </c>
      <c r="N1266" s="136" t="e">
        <f>M1266/B1266*100</f>
        <v>#DIV/0!</v>
      </c>
    </row>
    <row r="1267" spans="1:14" s="17" customFormat="1" ht="14.25" hidden="1">
      <c r="A1267" s="153" t="s">
        <v>1199</v>
      </c>
      <c r="B1267" s="154">
        <f>SUM(B1268:B1281)</f>
        <v>0</v>
      </c>
      <c r="C1267" s="154">
        <f>SUM(C1268:C1281)</f>
        <v>0</v>
      </c>
      <c r="D1267" s="150">
        <f t="shared" si="112"/>
        <v>0</v>
      </c>
      <c r="E1267" s="151" t="str">
        <f t="shared" si="113"/>
        <v/>
      </c>
      <c r="F1267" s="136">
        <f t="shared" si="111"/>
        <v>0</v>
      </c>
      <c r="G1267" s="18"/>
      <c r="H1267" s="52"/>
      <c r="L1267" s="60">
        <f t="shared" si="114"/>
        <v>0</v>
      </c>
      <c r="N1267" s="60"/>
    </row>
    <row r="1268" spans="1:14" s="17" customFormat="1" ht="14.25" hidden="1">
      <c r="A1268" s="155" t="s">
        <v>271</v>
      </c>
      <c r="B1268" s="154">
        <v>0</v>
      </c>
      <c r="C1268" s="154">
        <v>0</v>
      </c>
      <c r="D1268" s="150">
        <f t="shared" si="112"/>
        <v>0</v>
      </c>
      <c r="E1268" s="151" t="str">
        <f t="shared" si="113"/>
        <v/>
      </c>
      <c r="F1268" s="136">
        <f t="shared" si="111"/>
        <v>0</v>
      </c>
      <c r="G1268" s="18"/>
      <c r="H1268" s="52"/>
      <c r="L1268" s="60">
        <f t="shared" si="114"/>
        <v>0</v>
      </c>
      <c r="N1268" s="60"/>
    </row>
    <row r="1269" spans="1:14" s="17" customFormat="1" ht="14.25" hidden="1">
      <c r="A1269" s="155" t="s">
        <v>272</v>
      </c>
      <c r="B1269" s="154">
        <v>0</v>
      </c>
      <c r="C1269" s="154">
        <v>0</v>
      </c>
      <c r="D1269" s="150">
        <f t="shared" si="112"/>
        <v>0</v>
      </c>
      <c r="E1269" s="151" t="str">
        <f t="shared" si="113"/>
        <v/>
      </c>
      <c r="F1269" s="136">
        <f t="shared" si="111"/>
        <v>0</v>
      </c>
      <c r="G1269" s="18"/>
      <c r="H1269" s="52"/>
      <c r="L1269" s="60">
        <f t="shared" si="114"/>
        <v>0</v>
      </c>
      <c r="M1269" s="60">
        <f>C1269-B1269</f>
        <v>0</v>
      </c>
      <c r="N1269" s="136" t="e">
        <f>M1269/B1269*100</f>
        <v>#DIV/0!</v>
      </c>
    </row>
    <row r="1270" spans="1:14" s="17" customFormat="1" ht="14.25" hidden="1">
      <c r="A1270" s="155" t="s">
        <v>273</v>
      </c>
      <c r="B1270" s="154">
        <v>0</v>
      </c>
      <c r="C1270" s="154">
        <v>0</v>
      </c>
      <c r="D1270" s="150">
        <f t="shared" si="112"/>
        <v>0</v>
      </c>
      <c r="E1270" s="151" t="str">
        <f t="shared" si="113"/>
        <v/>
      </c>
      <c r="F1270" s="136">
        <f t="shared" si="111"/>
        <v>0</v>
      </c>
      <c r="G1270" s="18"/>
      <c r="H1270" s="52"/>
      <c r="L1270" s="60">
        <f t="shared" si="114"/>
        <v>0</v>
      </c>
      <c r="M1270" s="60">
        <f>C1270-B1270</f>
        <v>0</v>
      </c>
      <c r="N1270" s="136" t="e">
        <f>M1270/B1270*100</f>
        <v>#DIV/0!</v>
      </c>
    </row>
    <row r="1271" spans="1:14" s="17" customFormat="1" ht="14.25" hidden="1">
      <c r="A1271" s="155" t="s">
        <v>1200</v>
      </c>
      <c r="B1271" s="154">
        <v>0</v>
      </c>
      <c r="C1271" s="154">
        <v>0</v>
      </c>
      <c r="D1271" s="150">
        <f t="shared" si="112"/>
        <v>0</v>
      </c>
      <c r="E1271" s="151" t="str">
        <f t="shared" si="113"/>
        <v/>
      </c>
      <c r="F1271" s="136">
        <f t="shared" si="111"/>
        <v>0</v>
      </c>
      <c r="G1271" s="18"/>
      <c r="H1271" s="52"/>
      <c r="L1271" s="60">
        <f t="shared" si="114"/>
        <v>0</v>
      </c>
      <c r="M1271" s="60">
        <f>C1271-B1271</f>
        <v>0</v>
      </c>
      <c r="N1271" s="136" t="e">
        <f>M1271/B1271*100</f>
        <v>#DIV/0!</v>
      </c>
    </row>
    <row r="1272" spans="1:14" s="17" customFormat="1" ht="14.25" hidden="1">
      <c r="A1272" s="155" t="s">
        <v>1201</v>
      </c>
      <c r="B1272" s="154">
        <v>0</v>
      </c>
      <c r="C1272" s="154">
        <v>0</v>
      </c>
      <c r="D1272" s="150">
        <f t="shared" si="112"/>
        <v>0</v>
      </c>
      <c r="E1272" s="151" t="str">
        <f t="shared" si="113"/>
        <v/>
      </c>
      <c r="F1272" s="136">
        <f t="shared" si="111"/>
        <v>0</v>
      </c>
      <c r="G1272" s="18"/>
      <c r="H1272" s="52"/>
      <c r="L1272" s="60">
        <f t="shared" si="114"/>
        <v>0</v>
      </c>
      <c r="N1272" s="60"/>
    </row>
    <row r="1273" spans="1:14" s="17" customFormat="1" ht="14.25" hidden="1">
      <c r="A1273" s="155" t="s">
        <v>1202</v>
      </c>
      <c r="B1273" s="154">
        <v>0</v>
      </c>
      <c r="C1273" s="154">
        <v>0</v>
      </c>
      <c r="D1273" s="150">
        <f t="shared" si="112"/>
        <v>0</v>
      </c>
      <c r="E1273" s="151" t="str">
        <f t="shared" si="113"/>
        <v/>
      </c>
      <c r="F1273" s="136">
        <f t="shared" si="111"/>
        <v>0</v>
      </c>
      <c r="G1273" s="18"/>
      <c r="H1273" s="52"/>
      <c r="L1273" s="60">
        <f t="shared" si="114"/>
        <v>0</v>
      </c>
      <c r="N1273" s="60"/>
    </row>
    <row r="1274" spans="1:14" s="17" customFormat="1" ht="14.25" hidden="1">
      <c r="A1274" s="155" t="s">
        <v>1203</v>
      </c>
      <c r="B1274" s="154">
        <v>0</v>
      </c>
      <c r="C1274" s="154">
        <v>0</v>
      </c>
      <c r="D1274" s="150">
        <f t="shared" si="112"/>
        <v>0</v>
      </c>
      <c r="E1274" s="151" t="str">
        <f t="shared" si="113"/>
        <v/>
      </c>
      <c r="F1274" s="136">
        <f t="shared" si="111"/>
        <v>0</v>
      </c>
      <c r="G1274" s="18"/>
      <c r="H1274" s="52"/>
      <c r="L1274" s="60">
        <f t="shared" si="114"/>
        <v>0</v>
      </c>
      <c r="N1274" s="60"/>
    </row>
    <row r="1275" spans="1:14" s="17" customFormat="1" ht="14.25" hidden="1">
      <c r="A1275" s="155" t="s">
        <v>1204</v>
      </c>
      <c r="B1275" s="154">
        <v>0</v>
      </c>
      <c r="C1275" s="154">
        <v>0</v>
      </c>
      <c r="D1275" s="150">
        <f t="shared" si="112"/>
        <v>0</v>
      </c>
      <c r="E1275" s="151" t="str">
        <f t="shared" si="113"/>
        <v/>
      </c>
      <c r="F1275" s="136">
        <f t="shared" si="111"/>
        <v>0</v>
      </c>
      <c r="G1275" s="18"/>
      <c r="H1275" s="52"/>
      <c r="L1275" s="60">
        <f t="shared" si="114"/>
        <v>0</v>
      </c>
      <c r="N1275" s="60"/>
    </row>
    <row r="1276" spans="1:14" s="17" customFormat="1" ht="14.25" hidden="1">
      <c r="A1276" s="155" t="s">
        <v>1205</v>
      </c>
      <c r="B1276" s="154">
        <v>0</v>
      </c>
      <c r="C1276" s="154">
        <v>0</v>
      </c>
      <c r="D1276" s="150">
        <f t="shared" si="112"/>
        <v>0</v>
      </c>
      <c r="E1276" s="151" t="str">
        <f t="shared" si="113"/>
        <v/>
      </c>
      <c r="F1276" s="136">
        <f t="shared" si="111"/>
        <v>0</v>
      </c>
      <c r="G1276" s="18"/>
      <c r="H1276" s="52"/>
      <c r="L1276" s="60">
        <f t="shared" si="114"/>
        <v>0</v>
      </c>
      <c r="N1276" s="60"/>
    </row>
    <row r="1277" spans="1:14" s="17" customFormat="1" ht="14.25" hidden="1">
      <c r="A1277" s="155" t="s">
        <v>1206</v>
      </c>
      <c r="B1277" s="154">
        <v>0</v>
      </c>
      <c r="C1277" s="154">
        <v>0</v>
      </c>
      <c r="D1277" s="150">
        <f t="shared" si="112"/>
        <v>0</v>
      </c>
      <c r="E1277" s="151" t="str">
        <f t="shared" si="113"/>
        <v/>
      </c>
      <c r="F1277" s="136">
        <f t="shared" si="111"/>
        <v>0</v>
      </c>
      <c r="G1277" s="18"/>
      <c r="H1277" s="52"/>
      <c r="K1277" s="17">
        <v>2</v>
      </c>
      <c r="L1277" s="60">
        <f t="shared" si="114"/>
        <v>0</v>
      </c>
      <c r="M1277" s="60">
        <f>C1277-B1277</f>
        <v>0</v>
      </c>
      <c r="N1277" s="136" t="e">
        <f>M1277/B1277*100</f>
        <v>#DIV/0!</v>
      </c>
    </row>
    <row r="1278" spans="1:14" s="17" customFormat="1" ht="14.25" hidden="1">
      <c r="A1278" s="155" t="s">
        <v>1207</v>
      </c>
      <c r="B1278" s="154">
        <v>0</v>
      </c>
      <c r="C1278" s="154">
        <v>0</v>
      </c>
      <c r="D1278" s="150">
        <f t="shared" si="112"/>
        <v>0</v>
      </c>
      <c r="E1278" s="151" t="str">
        <f t="shared" si="113"/>
        <v/>
      </c>
      <c r="F1278" s="136">
        <f t="shared" si="111"/>
        <v>0</v>
      </c>
      <c r="G1278" s="18"/>
      <c r="H1278" s="52"/>
      <c r="L1278" s="60">
        <f t="shared" si="114"/>
        <v>0</v>
      </c>
      <c r="N1278" s="60"/>
    </row>
    <row r="1279" spans="1:14" s="17" customFormat="1" ht="14.25" hidden="1">
      <c r="A1279" s="155" t="s">
        <v>1208</v>
      </c>
      <c r="B1279" s="154">
        <v>0</v>
      </c>
      <c r="C1279" s="154">
        <v>0</v>
      </c>
      <c r="D1279" s="150">
        <f t="shared" si="112"/>
        <v>0</v>
      </c>
      <c r="E1279" s="151" t="str">
        <f t="shared" si="113"/>
        <v/>
      </c>
      <c r="F1279" s="136">
        <f t="shared" si="111"/>
        <v>0</v>
      </c>
      <c r="G1279" s="18"/>
      <c r="H1279" s="52"/>
      <c r="L1279" s="60">
        <f t="shared" si="114"/>
        <v>0</v>
      </c>
      <c r="N1279" s="60"/>
    </row>
    <row r="1280" spans="1:14" s="17" customFormat="1" ht="14.25" hidden="1">
      <c r="A1280" s="155" t="s">
        <v>1209</v>
      </c>
      <c r="B1280" s="154">
        <v>0</v>
      </c>
      <c r="C1280" s="154">
        <v>0</v>
      </c>
      <c r="D1280" s="150">
        <f t="shared" si="112"/>
        <v>0</v>
      </c>
      <c r="E1280" s="151" t="str">
        <f t="shared" si="113"/>
        <v/>
      </c>
      <c r="F1280" s="136">
        <f t="shared" ref="F1280:F1344" si="115">B1280+C1280</f>
        <v>0</v>
      </c>
      <c r="G1280" s="18"/>
      <c r="H1280" s="52"/>
      <c r="L1280" s="60">
        <f t="shared" si="114"/>
        <v>0</v>
      </c>
      <c r="N1280" s="60"/>
    </row>
    <row r="1281" spans="1:14" s="17" customFormat="1" ht="14.25" hidden="1">
      <c r="A1281" s="155" t="s">
        <v>1210</v>
      </c>
      <c r="B1281" s="154">
        <v>0</v>
      </c>
      <c r="C1281" s="154">
        <v>0</v>
      </c>
      <c r="D1281" s="150">
        <f t="shared" si="112"/>
        <v>0</v>
      </c>
      <c r="E1281" s="151" t="str">
        <f t="shared" si="113"/>
        <v/>
      </c>
      <c r="F1281" s="136">
        <f t="shared" si="115"/>
        <v>0</v>
      </c>
      <c r="G1281" s="18"/>
      <c r="H1281" s="52"/>
      <c r="L1281" s="60">
        <f t="shared" si="114"/>
        <v>0</v>
      </c>
      <c r="M1281" s="60">
        <f>C1281-B1281</f>
        <v>0</v>
      </c>
      <c r="N1281" s="136" t="e">
        <f>M1281/B1281*100</f>
        <v>#DIV/0!</v>
      </c>
    </row>
    <row r="1282" spans="1:14" s="17" customFormat="1" ht="14.25" hidden="1">
      <c r="A1282" s="153" t="s">
        <v>1211</v>
      </c>
      <c r="B1282" s="154">
        <f>B1283</f>
        <v>0</v>
      </c>
      <c r="C1282" s="154">
        <f>C1283</f>
        <v>0</v>
      </c>
      <c r="D1282" s="150">
        <f t="shared" si="112"/>
        <v>0</v>
      </c>
      <c r="E1282" s="151" t="str">
        <f t="shared" si="113"/>
        <v/>
      </c>
      <c r="F1282" s="136">
        <f t="shared" si="115"/>
        <v>0</v>
      </c>
      <c r="G1282" s="18"/>
      <c r="H1282" s="52"/>
      <c r="L1282" s="60">
        <f t="shared" si="114"/>
        <v>0</v>
      </c>
      <c r="N1282" s="60"/>
    </row>
    <row r="1283" spans="1:14" s="17" customFormat="1" ht="14.25" hidden="1">
      <c r="A1283" s="155" t="s">
        <v>1212</v>
      </c>
      <c r="B1283" s="154">
        <v>0</v>
      </c>
      <c r="C1283" s="154">
        <v>0</v>
      </c>
      <c r="D1283" s="150">
        <f t="shared" si="112"/>
        <v>0</v>
      </c>
      <c r="E1283" s="151" t="str">
        <f t="shared" si="113"/>
        <v/>
      </c>
      <c r="F1283" s="136">
        <f t="shared" si="115"/>
        <v>0</v>
      </c>
      <c r="G1283" s="18"/>
      <c r="H1283" s="52"/>
      <c r="L1283" s="60">
        <f t="shared" si="114"/>
        <v>0</v>
      </c>
      <c r="N1283" s="60"/>
    </row>
    <row r="1284" spans="1:14" s="17" customFormat="1" ht="14.25">
      <c r="A1284" s="153" t="s">
        <v>1213</v>
      </c>
      <c r="B1284" s="154">
        <f>SUM(B1285,B1295,B1299)</f>
        <v>1007</v>
      </c>
      <c r="C1284" s="154">
        <f>SUM(C1285,C1295,C1299)</f>
        <v>0</v>
      </c>
      <c r="D1284" s="150">
        <f t="shared" si="112"/>
        <v>-1007</v>
      </c>
      <c r="E1284" s="151">
        <f t="shared" si="113"/>
        <v>-100</v>
      </c>
      <c r="F1284" s="136">
        <f t="shared" si="115"/>
        <v>1007</v>
      </c>
      <c r="G1284" s="18"/>
      <c r="H1284" s="52"/>
      <c r="L1284" s="60">
        <f t="shared" si="114"/>
        <v>1007</v>
      </c>
      <c r="N1284" s="60"/>
    </row>
    <row r="1285" spans="1:14" s="17" customFormat="1" ht="14.25">
      <c r="A1285" s="153" t="s">
        <v>1214</v>
      </c>
      <c r="B1285" s="154">
        <f>SUM(B1286:B1294)</f>
        <v>1007</v>
      </c>
      <c r="C1285" s="154">
        <f>SUM(C1286:C1294)</f>
        <v>0</v>
      </c>
      <c r="D1285" s="150">
        <f t="shared" si="112"/>
        <v>-1007</v>
      </c>
      <c r="E1285" s="151">
        <f t="shared" si="113"/>
        <v>-100</v>
      </c>
      <c r="F1285" s="136">
        <f t="shared" si="115"/>
        <v>1007</v>
      </c>
      <c r="G1285" s="18"/>
      <c r="H1285" s="52"/>
      <c r="L1285" s="60">
        <f t="shared" si="114"/>
        <v>1007</v>
      </c>
      <c r="N1285" s="60"/>
    </row>
    <row r="1286" spans="1:14" s="17" customFormat="1" ht="14.25" hidden="1">
      <c r="A1286" s="155" t="s">
        <v>1215</v>
      </c>
      <c r="B1286" s="154">
        <v>0</v>
      </c>
      <c r="C1286" s="154">
        <v>0</v>
      </c>
      <c r="D1286" s="150">
        <f t="shared" si="112"/>
        <v>0</v>
      </c>
      <c r="E1286" s="151" t="str">
        <f t="shared" si="113"/>
        <v/>
      </c>
      <c r="F1286" s="136">
        <f t="shared" si="115"/>
        <v>0</v>
      </c>
      <c r="G1286" s="18"/>
      <c r="H1286" s="52"/>
      <c r="L1286" s="60">
        <f t="shared" si="114"/>
        <v>0</v>
      </c>
      <c r="M1286" s="60">
        <f>C1286-B1286</f>
        <v>0</v>
      </c>
      <c r="N1286" s="136" t="e">
        <f>M1286/B1286*100</f>
        <v>#DIV/0!</v>
      </c>
    </row>
    <row r="1287" spans="1:14" s="17" customFormat="1" ht="14.25" hidden="1">
      <c r="A1287" s="155" t="s">
        <v>1216</v>
      </c>
      <c r="B1287" s="154"/>
      <c r="C1287" s="154"/>
      <c r="D1287" s="150">
        <f t="shared" si="112"/>
        <v>0</v>
      </c>
      <c r="E1287" s="151" t="str">
        <f t="shared" si="113"/>
        <v/>
      </c>
      <c r="F1287" s="136">
        <f t="shared" si="115"/>
        <v>0</v>
      </c>
      <c r="G1287" s="18"/>
      <c r="H1287" s="52"/>
      <c r="L1287" s="60">
        <f t="shared" si="114"/>
        <v>0</v>
      </c>
      <c r="N1287" s="60"/>
    </row>
    <row r="1288" spans="1:14" s="17" customFormat="1" ht="14.25">
      <c r="A1288" s="155" t="s">
        <v>1217</v>
      </c>
      <c r="B1288" s="154">
        <v>201</v>
      </c>
      <c r="C1288" s="154"/>
      <c r="D1288" s="150">
        <f t="shared" si="112"/>
        <v>-201</v>
      </c>
      <c r="E1288" s="151">
        <f t="shared" si="113"/>
        <v>-100</v>
      </c>
      <c r="F1288" s="136">
        <f t="shared" si="115"/>
        <v>201</v>
      </c>
      <c r="G1288" s="18"/>
      <c r="H1288" s="52"/>
      <c r="L1288" s="60">
        <f t="shared" si="114"/>
        <v>201</v>
      </c>
      <c r="N1288" s="60"/>
    </row>
    <row r="1289" spans="1:14" s="17" customFormat="1" ht="14.25" hidden="1">
      <c r="A1289" s="155" t="s">
        <v>1218</v>
      </c>
      <c r="B1289" s="154"/>
      <c r="C1289" s="154"/>
      <c r="D1289" s="150">
        <f t="shared" si="112"/>
        <v>0</v>
      </c>
      <c r="E1289" s="151" t="str">
        <f t="shared" si="113"/>
        <v/>
      </c>
      <c r="F1289" s="136">
        <f t="shared" si="115"/>
        <v>0</v>
      </c>
      <c r="G1289" s="18"/>
      <c r="H1289" s="52"/>
      <c r="L1289" s="60">
        <f t="shared" si="114"/>
        <v>0</v>
      </c>
      <c r="N1289" s="60"/>
    </row>
    <row r="1290" spans="1:14" s="17" customFormat="1" ht="14.25">
      <c r="A1290" s="155" t="s">
        <v>1219</v>
      </c>
      <c r="B1290" s="154">
        <v>161</v>
      </c>
      <c r="C1290" s="154"/>
      <c r="D1290" s="150">
        <f t="shared" si="112"/>
        <v>-161</v>
      </c>
      <c r="E1290" s="151">
        <f t="shared" si="113"/>
        <v>-100</v>
      </c>
      <c r="F1290" s="136">
        <f t="shared" si="115"/>
        <v>161</v>
      </c>
      <c r="G1290" s="18"/>
      <c r="H1290" s="52"/>
      <c r="L1290" s="60">
        <f t="shared" si="114"/>
        <v>161</v>
      </c>
      <c r="N1290" s="60"/>
    </row>
    <row r="1291" spans="1:14" s="17" customFormat="1" ht="14.25">
      <c r="A1291" s="155" t="s">
        <v>1220</v>
      </c>
      <c r="B1291" s="154">
        <v>7</v>
      </c>
      <c r="C1291" s="154"/>
      <c r="D1291" s="150">
        <f t="shared" si="112"/>
        <v>-7</v>
      </c>
      <c r="E1291" s="151">
        <f t="shared" si="113"/>
        <v>-100</v>
      </c>
      <c r="F1291" s="136">
        <f t="shared" si="115"/>
        <v>7</v>
      </c>
      <c r="G1291" s="18"/>
      <c r="H1291" s="52"/>
      <c r="L1291" s="60">
        <f t="shared" si="114"/>
        <v>7</v>
      </c>
      <c r="N1291" s="60"/>
    </row>
    <row r="1292" spans="1:14" s="17" customFormat="1" ht="14.25">
      <c r="A1292" s="155" t="s">
        <v>1221</v>
      </c>
      <c r="B1292" s="154">
        <v>46</v>
      </c>
      <c r="C1292" s="154"/>
      <c r="D1292" s="150">
        <f t="shared" si="112"/>
        <v>-46</v>
      </c>
      <c r="E1292" s="151">
        <f t="shared" si="113"/>
        <v>-100</v>
      </c>
      <c r="F1292" s="136">
        <f t="shared" si="115"/>
        <v>46</v>
      </c>
      <c r="G1292" s="18"/>
      <c r="H1292" s="52"/>
      <c r="L1292" s="60">
        <f t="shared" si="114"/>
        <v>46</v>
      </c>
      <c r="M1292" s="60">
        <f>C1292-B1292</f>
        <v>-46</v>
      </c>
      <c r="N1292" s="136">
        <f>M1292/B1292*100</f>
        <v>-100</v>
      </c>
    </row>
    <row r="1293" spans="1:14" s="17" customFormat="1" ht="14.25">
      <c r="A1293" s="155" t="s">
        <v>1449</v>
      </c>
      <c r="B1293" s="154">
        <v>466</v>
      </c>
      <c r="C1293" s="154"/>
      <c r="D1293" s="150">
        <f t="shared" ref="D1293" si="116">C1293-B1293</f>
        <v>-466</v>
      </c>
      <c r="E1293" s="151">
        <f t="shared" ref="E1293" si="117">IF(B1293=0,"",D1293/B1293*100)</f>
        <v>-100</v>
      </c>
      <c r="F1293" s="136">
        <f t="shared" ref="F1293" si="118">B1293+C1293</f>
        <v>466</v>
      </c>
      <c r="G1293" s="18"/>
      <c r="H1293" s="52"/>
      <c r="K1293" s="17">
        <v>2</v>
      </c>
      <c r="L1293" s="60">
        <f t="shared" ref="L1293" si="119">SUM(B1293,C1293)</f>
        <v>466</v>
      </c>
      <c r="N1293" s="60"/>
    </row>
    <row r="1294" spans="1:14" s="17" customFormat="1" ht="14.25">
      <c r="A1294" s="155" t="s">
        <v>1222</v>
      </c>
      <c r="B1294" s="154">
        <v>126</v>
      </c>
      <c r="C1294" s="154"/>
      <c r="D1294" s="150">
        <f t="shared" si="112"/>
        <v>-126</v>
      </c>
      <c r="E1294" s="151">
        <f t="shared" si="113"/>
        <v>-100</v>
      </c>
      <c r="F1294" s="136">
        <f t="shared" si="115"/>
        <v>126</v>
      </c>
      <c r="G1294" s="18"/>
      <c r="H1294" s="52"/>
      <c r="K1294" s="17">
        <v>2</v>
      </c>
      <c r="L1294" s="60">
        <f t="shared" si="114"/>
        <v>126</v>
      </c>
      <c r="N1294" s="60"/>
    </row>
    <row r="1295" spans="1:14" s="17" customFormat="1" ht="14.25" hidden="1">
      <c r="A1295" s="153" t="s">
        <v>1223</v>
      </c>
      <c r="B1295" s="154">
        <f>SUM(B1296:B1298)</f>
        <v>0</v>
      </c>
      <c r="C1295" s="154">
        <f>SUM(C1296:C1298)</f>
        <v>0</v>
      </c>
      <c r="D1295" s="150">
        <f t="shared" si="112"/>
        <v>0</v>
      </c>
      <c r="E1295" s="151" t="str">
        <f t="shared" si="113"/>
        <v/>
      </c>
      <c r="F1295" s="136">
        <f t="shared" si="115"/>
        <v>0</v>
      </c>
      <c r="G1295" s="18"/>
      <c r="H1295" s="52"/>
      <c r="K1295" s="17">
        <v>1</v>
      </c>
      <c r="L1295" s="60">
        <f t="shared" si="114"/>
        <v>0</v>
      </c>
      <c r="M1295" s="60">
        <f>C1295-B1295</f>
        <v>0</v>
      </c>
      <c r="N1295" s="136" t="e">
        <f>M1295/B1295*100</f>
        <v>#DIV/0!</v>
      </c>
    </row>
    <row r="1296" spans="1:14" s="17" customFormat="1" ht="14.25" hidden="1">
      <c r="A1296" s="155" t="s">
        <v>1224</v>
      </c>
      <c r="B1296" s="154">
        <v>0</v>
      </c>
      <c r="C1296" s="154">
        <v>0</v>
      </c>
      <c r="D1296" s="150">
        <f t="shared" si="112"/>
        <v>0</v>
      </c>
      <c r="E1296" s="151" t="str">
        <f t="shared" si="113"/>
        <v/>
      </c>
      <c r="F1296" s="136">
        <f t="shared" si="115"/>
        <v>0</v>
      </c>
      <c r="G1296" s="18"/>
      <c r="H1296" s="52"/>
      <c r="K1296" s="17">
        <v>2</v>
      </c>
      <c r="L1296" s="60">
        <f t="shared" si="114"/>
        <v>0</v>
      </c>
      <c r="M1296" s="60">
        <f>C1296-B1296</f>
        <v>0</v>
      </c>
      <c r="N1296" s="136" t="e">
        <f>M1296/B1296*100</f>
        <v>#DIV/0!</v>
      </c>
    </row>
    <row r="1297" spans="1:14" s="17" customFormat="1" ht="14.25" hidden="1">
      <c r="A1297" s="155" t="s">
        <v>1225</v>
      </c>
      <c r="B1297" s="154">
        <v>0</v>
      </c>
      <c r="C1297" s="154">
        <v>0</v>
      </c>
      <c r="D1297" s="150">
        <f t="shared" si="112"/>
        <v>0</v>
      </c>
      <c r="E1297" s="151" t="str">
        <f t="shared" si="113"/>
        <v/>
      </c>
      <c r="F1297" s="136">
        <f t="shared" si="115"/>
        <v>0</v>
      </c>
      <c r="G1297" s="18"/>
      <c r="H1297" s="52"/>
      <c r="L1297" s="60">
        <f t="shared" si="114"/>
        <v>0</v>
      </c>
      <c r="N1297" s="60"/>
    </row>
    <row r="1298" spans="1:14" s="17" customFormat="1" ht="14.25" hidden="1">
      <c r="A1298" s="155" t="s">
        <v>1226</v>
      </c>
      <c r="B1298" s="154">
        <v>0</v>
      </c>
      <c r="C1298" s="154">
        <v>0</v>
      </c>
      <c r="D1298" s="150">
        <f t="shared" si="112"/>
        <v>0</v>
      </c>
      <c r="E1298" s="151" t="str">
        <f t="shared" si="113"/>
        <v/>
      </c>
      <c r="F1298" s="136">
        <f t="shared" si="115"/>
        <v>0</v>
      </c>
      <c r="G1298" s="18"/>
      <c r="H1298" s="52"/>
      <c r="L1298" s="60">
        <f t="shared" si="114"/>
        <v>0</v>
      </c>
      <c r="N1298" s="60"/>
    </row>
    <row r="1299" spans="1:14" s="17" customFormat="1" ht="14.25" hidden="1">
      <c r="A1299" s="153" t="s">
        <v>1227</v>
      </c>
      <c r="B1299" s="154">
        <f>SUM(B1300:B1302)</f>
        <v>0</v>
      </c>
      <c r="C1299" s="154">
        <f>SUM(C1300:C1302)</f>
        <v>0</v>
      </c>
      <c r="D1299" s="150">
        <f t="shared" ref="D1299:D1362" si="120">C1299-B1299</f>
        <v>0</v>
      </c>
      <c r="E1299" s="151" t="str">
        <f t="shared" ref="E1299:E1362" si="121">IF(B1299=0,"",D1299/B1299*100)</f>
        <v/>
      </c>
      <c r="F1299" s="136">
        <f t="shared" si="115"/>
        <v>0</v>
      </c>
      <c r="G1299" s="18"/>
      <c r="H1299" s="52"/>
      <c r="L1299" s="60">
        <f t="shared" si="114"/>
        <v>0</v>
      </c>
      <c r="M1299" s="60">
        <f>C1299-B1299</f>
        <v>0</v>
      </c>
      <c r="N1299" s="136" t="e">
        <f>M1299/B1299*100</f>
        <v>#DIV/0!</v>
      </c>
    </row>
    <row r="1300" spans="1:14" s="17" customFormat="1" ht="14.25" hidden="1">
      <c r="A1300" s="155" t="s">
        <v>1228</v>
      </c>
      <c r="B1300" s="154">
        <v>0</v>
      </c>
      <c r="C1300" s="154">
        <v>0</v>
      </c>
      <c r="D1300" s="150">
        <f t="shared" si="120"/>
        <v>0</v>
      </c>
      <c r="E1300" s="151" t="str">
        <f t="shared" si="121"/>
        <v/>
      </c>
      <c r="F1300" s="136">
        <f t="shared" si="115"/>
        <v>0</v>
      </c>
      <c r="G1300" s="18"/>
      <c r="H1300" s="52"/>
      <c r="L1300" s="60">
        <f t="shared" si="114"/>
        <v>0</v>
      </c>
      <c r="N1300" s="60"/>
    </row>
    <row r="1301" spans="1:14" s="17" customFormat="1" ht="14.25" hidden="1">
      <c r="A1301" s="155" t="s">
        <v>1229</v>
      </c>
      <c r="B1301" s="154">
        <v>0</v>
      </c>
      <c r="C1301" s="154">
        <v>0</v>
      </c>
      <c r="D1301" s="150">
        <f t="shared" si="120"/>
        <v>0</v>
      </c>
      <c r="E1301" s="151" t="str">
        <f t="shared" si="121"/>
        <v/>
      </c>
      <c r="F1301" s="136">
        <f t="shared" si="115"/>
        <v>0</v>
      </c>
      <c r="G1301" s="18"/>
      <c r="H1301" s="52"/>
      <c r="L1301" s="60">
        <f t="shared" si="114"/>
        <v>0</v>
      </c>
      <c r="N1301" s="60"/>
    </row>
    <row r="1302" spans="1:14" s="17" customFormat="1" ht="14.25" hidden="1">
      <c r="A1302" s="155" t="s">
        <v>1230</v>
      </c>
      <c r="B1302" s="154">
        <v>0</v>
      </c>
      <c r="C1302" s="154">
        <v>0</v>
      </c>
      <c r="D1302" s="150">
        <f t="shared" si="120"/>
        <v>0</v>
      </c>
      <c r="E1302" s="151" t="str">
        <f t="shared" si="121"/>
        <v/>
      </c>
      <c r="F1302" s="136">
        <f t="shared" si="115"/>
        <v>0</v>
      </c>
      <c r="G1302" s="18"/>
      <c r="H1302" s="52"/>
      <c r="L1302" s="60">
        <f t="shared" si="114"/>
        <v>0</v>
      </c>
      <c r="M1302" s="60">
        <f>C1302-B1302</f>
        <v>0</v>
      </c>
      <c r="N1302" s="136" t="e">
        <f>M1302/B1302*100</f>
        <v>#DIV/0!</v>
      </c>
    </row>
    <row r="1303" spans="1:14" s="17" customFormat="1" ht="14.25">
      <c r="A1303" s="153" t="s">
        <v>1317</v>
      </c>
      <c r="B1303" s="154">
        <f>SUM(B1304,B1319,B1333,B1338,B1344)</f>
        <v>1823</v>
      </c>
      <c r="C1303" s="154">
        <f>SUM(C1304,C1319,C1333,C1338,C1344)</f>
        <v>1725</v>
      </c>
      <c r="D1303" s="150">
        <f t="shared" si="120"/>
        <v>-98</v>
      </c>
      <c r="E1303" s="151">
        <f t="shared" si="121"/>
        <v>-5.3757542512342296</v>
      </c>
      <c r="F1303" s="136">
        <f t="shared" si="115"/>
        <v>3548</v>
      </c>
      <c r="G1303" s="18"/>
      <c r="H1303" s="52"/>
      <c r="L1303" s="60">
        <f t="shared" si="114"/>
        <v>3548</v>
      </c>
      <c r="N1303" s="60"/>
    </row>
    <row r="1304" spans="1:14" s="17" customFormat="1" ht="14.25">
      <c r="A1304" s="153" t="s">
        <v>1318</v>
      </c>
      <c r="B1304" s="154">
        <f>SUM(B1305:B1318)</f>
        <v>1555</v>
      </c>
      <c r="C1304" s="154">
        <f>SUM(C1305:C1318)</f>
        <v>1525</v>
      </c>
      <c r="D1304" s="150">
        <f t="shared" si="120"/>
        <v>-30</v>
      </c>
      <c r="E1304" s="151">
        <f t="shared" si="121"/>
        <v>-1.929260450160772</v>
      </c>
      <c r="F1304" s="136">
        <f t="shared" si="115"/>
        <v>3080</v>
      </c>
      <c r="G1304" s="18"/>
      <c r="H1304" s="52"/>
      <c r="L1304" s="60">
        <f t="shared" si="114"/>
        <v>3080</v>
      </c>
      <c r="M1304" s="60">
        <f>C1304-B1304</f>
        <v>-30</v>
      </c>
      <c r="N1304" s="136">
        <f>M1304/B1304*100</f>
        <v>-1.929260450160772</v>
      </c>
    </row>
    <row r="1305" spans="1:14" s="17" customFormat="1" ht="14.25">
      <c r="A1305" s="155" t="s">
        <v>271</v>
      </c>
      <c r="B1305" s="154">
        <v>80</v>
      </c>
      <c r="C1305" s="154">
        <v>60</v>
      </c>
      <c r="D1305" s="150">
        <f t="shared" si="120"/>
        <v>-20</v>
      </c>
      <c r="E1305" s="151">
        <f t="shared" si="121"/>
        <v>-25</v>
      </c>
      <c r="F1305" s="136">
        <f t="shared" si="115"/>
        <v>140</v>
      </c>
      <c r="G1305" s="18"/>
      <c r="H1305" s="52"/>
      <c r="K1305" s="17">
        <v>2</v>
      </c>
      <c r="L1305" s="60">
        <f t="shared" si="114"/>
        <v>140</v>
      </c>
      <c r="N1305" s="60"/>
    </row>
    <row r="1306" spans="1:14" s="17" customFormat="1" ht="14.25">
      <c r="A1306" s="155" t="s">
        <v>272</v>
      </c>
      <c r="B1306" s="154">
        <v>18</v>
      </c>
      <c r="C1306" s="154">
        <v>8</v>
      </c>
      <c r="D1306" s="150">
        <f t="shared" si="120"/>
        <v>-10</v>
      </c>
      <c r="E1306" s="151">
        <f t="shared" si="121"/>
        <v>-55.555555555555557</v>
      </c>
      <c r="F1306" s="136">
        <f t="shared" si="115"/>
        <v>26</v>
      </c>
      <c r="G1306" s="18"/>
      <c r="H1306" s="52"/>
      <c r="L1306" s="60">
        <f t="shared" si="114"/>
        <v>26</v>
      </c>
      <c r="N1306" s="60"/>
    </row>
    <row r="1307" spans="1:14" s="17" customFormat="1" ht="14.25" hidden="1">
      <c r="A1307" s="155" t="s">
        <v>273</v>
      </c>
      <c r="B1307" s="154">
        <v>0</v>
      </c>
      <c r="C1307" s="154">
        <v>0</v>
      </c>
      <c r="D1307" s="150">
        <f t="shared" si="120"/>
        <v>0</v>
      </c>
      <c r="E1307" s="151" t="str">
        <f t="shared" si="121"/>
        <v/>
      </c>
      <c r="F1307" s="136">
        <f t="shared" si="115"/>
        <v>0</v>
      </c>
      <c r="G1307" s="18"/>
      <c r="H1307" s="52"/>
      <c r="L1307" s="60">
        <f t="shared" si="114"/>
        <v>0</v>
      </c>
      <c r="N1307" s="60"/>
    </row>
    <row r="1308" spans="1:14" s="17" customFormat="1" ht="14.25" hidden="1">
      <c r="A1308" s="155" t="s">
        <v>1231</v>
      </c>
      <c r="B1308" s="154">
        <v>0</v>
      </c>
      <c r="C1308" s="154">
        <v>0</v>
      </c>
      <c r="D1308" s="150">
        <f t="shared" si="120"/>
        <v>0</v>
      </c>
      <c r="E1308" s="151" t="str">
        <f t="shared" si="121"/>
        <v/>
      </c>
      <c r="F1308" s="136">
        <f t="shared" si="115"/>
        <v>0</v>
      </c>
      <c r="G1308" s="18"/>
      <c r="H1308" s="52"/>
      <c r="L1308" s="60">
        <f t="shared" si="114"/>
        <v>0</v>
      </c>
      <c r="N1308" s="60"/>
    </row>
    <row r="1309" spans="1:14" s="17" customFormat="1" ht="14.25" hidden="1">
      <c r="A1309" s="155" t="s">
        <v>1232</v>
      </c>
      <c r="B1309" s="154">
        <v>0</v>
      </c>
      <c r="C1309" s="154">
        <v>0</v>
      </c>
      <c r="D1309" s="150">
        <f t="shared" si="120"/>
        <v>0</v>
      </c>
      <c r="E1309" s="151" t="str">
        <f t="shared" si="121"/>
        <v/>
      </c>
      <c r="F1309" s="136">
        <f t="shared" si="115"/>
        <v>0</v>
      </c>
      <c r="G1309" s="18"/>
      <c r="H1309" s="52"/>
      <c r="K1309" s="17">
        <v>2</v>
      </c>
      <c r="L1309" s="60">
        <f t="shared" si="114"/>
        <v>0</v>
      </c>
      <c r="M1309" s="60">
        <f>C1309-B1309</f>
        <v>0</v>
      </c>
      <c r="N1309" s="136" t="e">
        <f>M1309/B1309*100</f>
        <v>#DIV/0!</v>
      </c>
    </row>
    <row r="1310" spans="1:14" s="17" customFormat="1" ht="14.25" hidden="1">
      <c r="A1310" s="155" t="s">
        <v>1233</v>
      </c>
      <c r="B1310" s="154">
        <v>0</v>
      </c>
      <c r="C1310" s="154">
        <v>0</v>
      </c>
      <c r="D1310" s="150">
        <f t="shared" si="120"/>
        <v>0</v>
      </c>
      <c r="E1310" s="151" t="str">
        <f t="shared" si="121"/>
        <v/>
      </c>
      <c r="F1310" s="136">
        <f t="shared" si="115"/>
        <v>0</v>
      </c>
      <c r="G1310" s="18"/>
      <c r="H1310" s="52"/>
      <c r="L1310" s="60">
        <f t="shared" ref="L1310:L1366" si="122">SUM(B1310,C1310)</f>
        <v>0</v>
      </c>
      <c r="N1310" s="60"/>
    </row>
    <row r="1311" spans="1:14" s="17" customFormat="1" ht="14.25" hidden="1">
      <c r="A1311" s="155" t="s">
        <v>1234</v>
      </c>
      <c r="B1311" s="154">
        <v>0</v>
      </c>
      <c r="C1311" s="154">
        <v>0</v>
      </c>
      <c r="D1311" s="150">
        <f t="shared" si="120"/>
        <v>0</v>
      </c>
      <c r="E1311" s="151" t="str">
        <f t="shared" si="121"/>
        <v/>
      </c>
      <c r="F1311" s="136">
        <f t="shared" si="115"/>
        <v>0</v>
      </c>
      <c r="G1311" s="18"/>
      <c r="H1311" s="52"/>
      <c r="L1311" s="60">
        <f t="shared" si="122"/>
        <v>0</v>
      </c>
      <c r="M1311" s="60">
        <f>C1311-B1311</f>
        <v>0</v>
      </c>
      <c r="N1311" s="136" t="e">
        <f>M1311/B1311*100</f>
        <v>#DIV/0!</v>
      </c>
    </row>
    <row r="1312" spans="1:14" s="17" customFormat="1" ht="14.25" hidden="1">
      <c r="A1312" s="155" t="s">
        <v>1235</v>
      </c>
      <c r="B1312" s="154">
        <v>0</v>
      </c>
      <c r="C1312" s="154">
        <v>0</v>
      </c>
      <c r="D1312" s="150">
        <f t="shared" si="120"/>
        <v>0</v>
      </c>
      <c r="E1312" s="151" t="str">
        <f t="shared" si="121"/>
        <v/>
      </c>
      <c r="F1312" s="136">
        <f t="shared" si="115"/>
        <v>0</v>
      </c>
      <c r="G1312" s="18"/>
      <c r="H1312" s="52"/>
      <c r="K1312" s="17">
        <v>1</v>
      </c>
      <c r="L1312" s="60">
        <f t="shared" si="122"/>
        <v>0</v>
      </c>
      <c r="M1312" s="60">
        <f>C1312-B1312</f>
        <v>0</v>
      </c>
      <c r="N1312" s="136" t="e">
        <f>M1312/B1312*100</f>
        <v>#DIV/0!</v>
      </c>
    </row>
    <row r="1313" spans="1:14" s="17" customFormat="1" ht="14.25" hidden="1">
      <c r="A1313" s="155" t="s">
        <v>1236</v>
      </c>
      <c r="B1313" s="154">
        <v>0</v>
      </c>
      <c r="C1313" s="154">
        <v>0</v>
      </c>
      <c r="D1313" s="150">
        <f t="shared" si="120"/>
        <v>0</v>
      </c>
      <c r="E1313" s="151" t="str">
        <f t="shared" si="121"/>
        <v/>
      </c>
      <c r="F1313" s="136">
        <f t="shared" si="115"/>
        <v>0</v>
      </c>
      <c r="G1313" s="18"/>
      <c r="H1313" s="52"/>
      <c r="K1313" s="17">
        <v>2</v>
      </c>
      <c r="L1313" s="60">
        <f t="shared" si="122"/>
        <v>0</v>
      </c>
      <c r="M1313" s="60">
        <f>C1313-B1313</f>
        <v>0</v>
      </c>
      <c r="N1313" s="136" t="e">
        <f>M1313/B1313*100</f>
        <v>#DIV/0!</v>
      </c>
    </row>
    <row r="1314" spans="1:14" s="17" customFormat="1" ht="14.25" hidden="1">
      <c r="A1314" s="155" t="s">
        <v>1237</v>
      </c>
      <c r="B1314" s="154">
        <v>0</v>
      </c>
      <c r="C1314" s="154">
        <v>0</v>
      </c>
      <c r="D1314" s="150">
        <f t="shared" si="120"/>
        <v>0</v>
      </c>
      <c r="E1314" s="151" t="str">
        <f t="shared" si="121"/>
        <v/>
      </c>
      <c r="F1314" s="136">
        <f t="shared" si="115"/>
        <v>0</v>
      </c>
      <c r="G1314" s="18"/>
      <c r="H1314" s="52"/>
      <c r="L1314" s="60">
        <f t="shared" si="122"/>
        <v>0</v>
      </c>
      <c r="N1314" s="60"/>
    </row>
    <row r="1315" spans="1:14" s="17" customFormat="1" ht="14.25" hidden="1">
      <c r="A1315" s="155" t="s">
        <v>1238</v>
      </c>
      <c r="B1315" s="154">
        <v>0</v>
      </c>
      <c r="C1315" s="154">
        <v>0</v>
      </c>
      <c r="D1315" s="150">
        <f t="shared" si="120"/>
        <v>0</v>
      </c>
      <c r="E1315" s="151" t="str">
        <f t="shared" si="121"/>
        <v/>
      </c>
      <c r="F1315" s="136">
        <f t="shared" si="115"/>
        <v>0</v>
      </c>
      <c r="G1315" s="18"/>
      <c r="H1315" s="52"/>
      <c r="L1315" s="60">
        <f t="shared" si="122"/>
        <v>0</v>
      </c>
      <c r="N1315" s="60"/>
    </row>
    <row r="1316" spans="1:14" s="17" customFormat="1" ht="14.25" hidden="1">
      <c r="A1316" s="155" t="s">
        <v>1239</v>
      </c>
      <c r="B1316" s="154">
        <v>0</v>
      </c>
      <c r="C1316" s="154">
        <v>0</v>
      </c>
      <c r="D1316" s="150">
        <f t="shared" si="120"/>
        <v>0</v>
      </c>
      <c r="E1316" s="151" t="str">
        <f t="shared" si="121"/>
        <v/>
      </c>
      <c r="F1316" s="136">
        <f t="shared" si="115"/>
        <v>0</v>
      </c>
      <c r="G1316" s="18"/>
      <c r="H1316" s="52"/>
      <c r="L1316" s="60">
        <f t="shared" si="122"/>
        <v>0</v>
      </c>
      <c r="N1316" s="60"/>
    </row>
    <row r="1317" spans="1:14" s="17" customFormat="1" ht="14.25">
      <c r="A1317" s="155" t="s">
        <v>280</v>
      </c>
      <c r="B1317" s="154">
        <v>875</v>
      </c>
      <c r="C1317" s="154"/>
      <c r="D1317" s="150">
        <f t="shared" si="120"/>
        <v>-875</v>
      </c>
      <c r="E1317" s="151">
        <f t="shared" si="121"/>
        <v>-100</v>
      </c>
      <c r="F1317" s="136">
        <f t="shared" si="115"/>
        <v>875</v>
      </c>
      <c r="G1317" s="18"/>
      <c r="H1317" s="52"/>
      <c r="L1317" s="60">
        <f t="shared" si="122"/>
        <v>875</v>
      </c>
      <c r="N1317" s="60"/>
    </row>
    <row r="1318" spans="1:14" s="17" customFormat="1" ht="14.25">
      <c r="A1318" s="155" t="s">
        <v>1319</v>
      </c>
      <c r="B1318" s="154">
        <v>582</v>
      </c>
      <c r="C1318" s="154">
        <v>1457</v>
      </c>
      <c r="D1318" s="150">
        <f t="shared" si="120"/>
        <v>875</v>
      </c>
      <c r="E1318" s="151">
        <f t="shared" si="121"/>
        <v>150.34364261168383</v>
      </c>
      <c r="F1318" s="136">
        <f t="shared" si="115"/>
        <v>2039</v>
      </c>
      <c r="G1318" s="18"/>
      <c r="H1318" s="52"/>
      <c r="L1318" s="60">
        <f t="shared" si="122"/>
        <v>2039</v>
      </c>
      <c r="N1318" s="60"/>
    </row>
    <row r="1319" spans="1:14" s="17" customFormat="1" ht="14.25">
      <c r="A1319" s="153" t="s">
        <v>1320</v>
      </c>
      <c r="B1319" s="154">
        <f>SUM(B1320:B1332)</f>
        <v>268</v>
      </c>
      <c r="C1319" s="154">
        <f>SUM(C1320:C1332)</f>
        <v>200</v>
      </c>
      <c r="D1319" s="150">
        <f t="shared" si="120"/>
        <v>-68</v>
      </c>
      <c r="E1319" s="151">
        <f t="shared" si="121"/>
        <v>-25.373134328358208</v>
      </c>
      <c r="F1319" s="136">
        <f t="shared" si="115"/>
        <v>468</v>
      </c>
      <c r="G1319" s="18"/>
      <c r="H1319" s="52"/>
      <c r="L1319" s="60">
        <f t="shared" si="122"/>
        <v>468</v>
      </c>
      <c r="N1319" s="60"/>
    </row>
    <row r="1320" spans="1:14" s="17" customFormat="1" ht="14.25">
      <c r="A1320" s="155" t="s">
        <v>271</v>
      </c>
      <c r="B1320" s="154">
        <v>132</v>
      </c>
      <c r="C1320" s="154">
        <v>200</v>
      </c>
      <c r="D1320" s="150">
        <f t="shared" si="120"/>
        <v>68</v>
      </c>
      <c r="E1320" s="151">
        <f t="shared" si="121"/>
        <v>51.515151515151516</v>
      </c>
      <c r="F1320" s="136">
        <f t="shared" si="115"/>
        <v>332</v>
      </c>
      <c r="G1320" s="18"/>
      <c r="H1320" s="52"/>
      <c r="L1320" s="60">
        <f t="shared" si="122"/>
        <v>332</v>
      </c>
      <c r="N1320" s="60"/>
    </row>
    <row r="1321" spans="1:14" s="17" customFormat="1" ht="14.25">
      <c r="A1321" s="155" t="s">
        <v>272</v>
      </c>
      <c r="B1321" s="154">
        <v>136</v>
      </c>
      <c r="C1321" s="154"/>
      <c r="D1321" s="150">
        <f t="shared" si="120"/>
        <v>-136</v>
      </c>
      <c r="E1321" s="151">
        <f t="shared" si="121"/>
        <v>-100</v>
      </c>
      <c r="F1321" s="136">
        <f t="shared" si="115"/>
        <v>136</v>
      </c>
      <c r="G1321" s="18"/>
      <c r="H1321" s="52"/>
      <c r="L1321" s="60">
        <f t="shared" si="122"/>
        <v>136</v>
      </c>
      <c r="N1321" s="60"/>
    </row>
    <row r="1322" spans="1:14" s="17" customFormat="1" ht="14.25" hidden="1">
      <c r="A1322" s="155" t="s">
        <v>273</v>
      </c>
      <c r="B1322" s="154">
        <v>0</v>
      </c>
      <c r="C1322" s="154">
        <v>0</v>
      </c>
      <c r="D1322" s="150">
        <f t="shared" si="120"/>
        <v>0</v>
      </c>
      <c r="E1322" s="151" t="str">
        <f t="shared" si="121"/>
        <v/>
      </c>
      <c r="F1322" s="136">
        <f t="shared" si="115"/>
        <v>0</v>
      </c>
      <c r="G1322" s="18"/>
      <c r="H1322" s="52"/>
      <c r="L1322" s="60">
        <f t="shared" si="122"/>
        <v>0</v>
      </c>
      <c r="N1322" s="60"/>
    </row>
    <row r="1323" spans="1:14" s="17" customFormat="1" ht="14.25" hidden="1">
      <c r="A1323" s="155" t="s">
        <v>1240</v>
      </c>
      <c r="B1323" s="154">
        <v>0</v>
      </c>
      <c r="C1323" s="154">
        <v>0</v>
      </c>
      <c r="D1323" s="150">
        <f t="shared" si="120"/>
        <v>0</v>
      </c>
      <c r="E1323" s="151" t="str">
        <f t="shared" si="121"/>
        <v/>
      </c>
      <c r="F1323" s="136">
        <f t="shared" si="115"/>
        <v>0</v>
      </c>
      <c r="G1323" s="18"/>
      <c r="H1323" s="52"/>
      <c r="L1323" s="60">
        <f t="shared" si="122"/>
        <v>0</v>
      </c>
      <c r="N1323" s="60"/>
    </row>
    <row r="1324" spans="1:14" s="17" customFormat="1" ht="14.25" hidden="1">
      <c r="A1324" s="155" t="s">
        <v>1241</v>
      </c>
      <c r="B1324" s="154">
        <v>0</v>
      </c>
      <c r="C1324" s="154">
        <v>0</v>
      </c>
      <c r="D1324" s="150">
        <f t="shared" si="120"/>
        <v>0</v>
      </c>
      <c r="E1324" s="151" t="str">
        <f t="shared" si="121"/>
        <v/>
      </c>
      <c r="F1324" s="136">
        <f t="shared" si="115"/>
        <v>0</v>
      </c>
      <c r="G1324" s="18"/>
      <c r="H1324" s="52"/>
      <c r="L1324" s="60">
        <f t="shared" si="122"/>
        <v>0</v>
      </c>
      <c r="N1324" s="60"/>
    </row>
    <row r="1325" spans="1:14" s="17" customFormat="1" ht="14.25" hidden="1">
      <c r="A1325" s="155" t="s">
        <v>1242</v>
      </c>
      <c r="B1325" s="154">
        <v>0</v>
      </c>
      <c r="C1325" s="154">
        <v>0</v>
      </c>
      <c r="D1325" s="150">
        <f t="shared" si="120"/>
        <v>0</v>
      </c>
      <c r="E1325" s="151" t="str">
        <f t="shared" si="121"/>
        <v/>
      </c>
      <c r="F1325" s="136">
        <f t="shared" si="115"/>
        <v>0</v>
      </c>
      <c r="G1325" s="18"/>
      <c r="H1325" s="52"/>
      <c r="L1325" s="60">
        <f t="shared" si="122"/>
        <v>0</v>
      </c>
      <c r="N1325" s="60"/>
    </row>
    <row r="1326" spans="1:14" s="17" customFormat="1" ht="14.25" hidden="1">
      <c r="A1326" s="155" t="s">
        <v>1243</v>
      </c>
      <c r="B1326" s="154">
        <v>0</v>
      </c>
      <c r="C1326" s="154">
        <v>0</v>
      </c>
      <c r="D1326" s="150">
        <f t="shared" si="120"/>
        <v>0</v>
      </c>
      <c r="E1326" s="151" t="str">
        <f t="shared" si="121"/>
        <v/>
      </c>
      <c r="F1326" s="136">
        <f t="shared" si="115"/>
        <v>0</v>
      </c>
      <c r="G1326" s="18"/>
      <c r="H1326" s="52"/>
      <c r="L1326" s="60">
        <f t="shared" si="122"/>
        <v>0</v>
      </c>
      <c r="M1326" s="60">
        <f>C1326-B1326</f>
        <v>0</v>
      </c>
      <c r="N1326" s="136" t="e">
        <f>M1326/B1326*100</f>
        <v>#DIV/0!</v>
      </c>
    </row>
    <row r="1327" spans="1:14" s="17" customFormat="1" ht="14.25" hidden="1">
      <c r="A1327" s="155" t="s">
        <v>1244</v>
      </c>
      <c r="B1327" s="154">
        <v>0</v>
      </c>
      <c r="C1327" s="154">
        <v>0</v>
      </c>
      <c r="D1327" s="150">
        <f t="shared" si="120"/>
        <v>0</v>
      </c>
      <c r="E1327" s="151" t="str">
        <f t="shared" si="121"/>
        <v/>
      </c>
      <c r="F1327" s="136">
        <f t="shared" si="115"/>
        <v>0</v>
      </c>
      <c r="G1327" s="18"/>
      <c r="H1327" s="52"/>
      <c r="L1327" s="60">
        <f t="shared" si="122"/>
        <v>0</v>
      </c>
      <c r="M1327" s="60">
        <f>C1327-B1327</f>
        <v>0</v>
      </c>
      <c r="N1327" s="136" t="e">
        <f>M1327/B1327*100</f>
        <v>#DIV/0!</v>
      </c>
    </row>
    <row r="1328" spans="1:14" s="17" customFormat="1" ht="14.25" hidden="1">
      <c r="A1328" s="155" t="s">
        <v>1245</v>
      </c>
      <c r="B1328" s="154">
        <v>0</v>
      </c>
      <c r="C1328" s="154">
        <v>0</v>
      </c>
      <c r="D1328" s="150">
        <f t="shared" si="120"/>
        <v>0</v>
      </c>
      <c r="E1328" s="151" t="str">
        <f t="shared" si="121"/>
        <v/>
      </c>
      <c r="F1328" s="136">
        <f t="shared" si="115"/>
        <v>0</v>
      </c>
      <c r="G1328" s="18"/>
      <c r="H1328" s="52"/>
      <c r="K1328" s="17">
        <v>2</v>
      </c>
      <c r="L1328" s="60">
        <f t="shared" si="122"/>
        <v>0</v>
      </c>
      <c r="N1328" s="60"/>
    </row>
    <row r="1329" spans="1:14" s="17" customFormat="1" ht="14.25" hidden="1">
      <c r="A1329" s="155" t="s">
        <v>1246</v>
      </c>
      <c r="B1329" s="154">
        <v>0</v>
      </c>
      <c r="C1329" s="154">
        <v>0</v>
      </c>
      <c r="D1329" s="150">
        <f t="shared" si="120"/>
        <v>0</v>
      </c>
      <c r="E1329" s="151" t="str">
        <f t="shared" si="121"/>
        <v/>
      </c>
      <c r="F1329" s="136">
        <f t="shared" si="115"/>
        <v>0</v>
      </c>
      <c r="G1329" s="18"/>
      <c r="H1329" s="52"/>
      <c r="L1329" s="60">
        <f t="shared" si="122"/>
        <v>0</v>
      </c>
      <c r="N1329" s="60"/>
    </row>
    <row r="1330" spans="1:14" s="17" customFormat="1" ht="14.25" hidden="1">
      <c r="A1330" s="155" t="s">
        <v>1247</v>
      </c>
      <c r="B1330" s="154">
        <v>0</v>
      </c>
      <c r="C1330" s="154">
        <v>0</v>
      </c>
      <c r="D1330" s="150">
        <f t="shared" si="120"/>
        <v>0</v>
      </c>
      <c r="E1330" s="151" t="str">
        <f t="shared" si="121"/>
        <v/>
      </c>
      <c r="F1330" s="136">
        <f t="shared" si="115"/>
        <v>0</v>
      </c>
      <c r="G1330" s="18"/>
      <c r="H1330" s="52"/>
      <c r="L1330" s="60">
        <f t="shared" si="122"/>
        <v>0</v>
      </c>
      <c r="N1330" s="60"/>
    </row>
    <row r="1331" spans="1:14" s="17" customFormat="1" ht="14.25" hidden="1">
      <c r="A1331" s="155" t="s">
        <v>280</v>
      </c>
      <c r="B1331" s="154">
        <v>0</v>
      </c>
      <c r="C1331" s="154">
        <v>0</v>
      </c>
      <c r="D1331" s="150">
        <f t="shared" si="120"/>
        <v>0</v>
      </c>
      <c r="E1331" s="151" t="str">
        <f t="shared" si="121"/>
        <v/>
      </c>
      <c r="F1331" s="136">
        <f t="shared" si="115"/>
        <v>0</v>
      </c>
      <c r="G1331" s="18"/>
      <c r="H1331" s="52"/>
      <c r="L1331" s="60">
        <f t="shared" si="122"/>
        <v>0</v>
      </c>
      <c r="N1331" s="60"/>
    </row>
    <row r="1332" spans="1:14" s="17" customFormat="1" ht="14.25" hidden="1">
      <c r="A1332" s="155" t="s">
        <v>1248</v>
      </c>
      <c r="B1332" s="154">
        <v>0</v>
      </c>
      <c r="C1332" s="154">
        <v>0</v>
      </c>
      <c r="D1332" s="150">
        <f t="shared" si="120"/>
        <v>0</v>
      </c>
      <c r="E1332" s="151" t="str">
        <f t="shared" si="121"/>
        <v/>
      </c>
      <c r="F1332" s="136">
        <f t="shared" si="115"/>
        <v>0</v>
      </c>
      <c r="G1332" s="18"/>
      <c r="H1332" s="52"/>
      <c r="L1332" s="60">
        <f t="shared" si="122"/>
        <v>0</v>
      </c>
      <c r="N1332" s="60"/>
    </row>
    <row r="1333" spans="1:14" s="17" customFormat="1" ht="14.25" hidden="1">
      <c r="A1333" s="153" t="s">
        <v>1249</v>
      </c>
      <c r="B1333" s="154">
        <f>SUM(B1334:B1337)</f>
        <v>0</v>
      </c>
      <c r="C1333" s="154">
        <f>SUM(C1334:C1337)</f>
        <v>0</v>
      </c>
      <c r="D1333" s="150">
        <f t="shared" si="120"/>
        <v>0</v>
      </c>
      <c r="E1333" s="151" t="str">
        <f t="shared" si="121"/>
        <v/>
      </c>
      <c r="F1333" s="136">
        <f t="shared" si="115"/>
        <v>0</v>
      </c>
      <c r="G1333" s="18"/>
      <c r="H1333" s="52"/>
      <c r="L1333" s="60">
        <f t="shared" si="122"/>
        <v>0</v>
      </c>
      <c r="N1333" s="60"/>
    </row>
    <row r="1334" spans="1:14" s="17" customFormat="1" ht="14.25" hidden="1">
      <c r="A1334" s="155" t="s">
        <v>1250</v>
      </c>
      <c r="B1334" s="154">
        <v>0</v>
      </c>
      <c r="C1334" s="154">
        <v>0</v>
      </c>
      <c r="D1334" s="150">
        <f t="shared" si="120"/>
        <v>0</v>
      </c>
      <c r="E1334" s="151" t="str">
        <f t="shared" si="121"/>
        <v/>
      </c>
      <c r="F1334" s="136">
        <f t="shared" si="115"/>
        <v>0</v>
      </c>
      <c r="G1334" s="18"/>
      <c r="H1334" s="52"/>
      <c r="L1334" s="60">
        <f t="shared" si="122"/>
        <v>0</v>
      </c>
      <c r="N1334" s="60"/>
    </row>
    <row r="1335" spans="1:14" s="17" customFormat="1" ht="14.25" hidden="1">
      <c r="A1335" s="155" t="s">
        <v>1251</v>
      </c>
      <c r="B1335" s="154">
        <v>0</v>
      </c>
      <c r="C1335" s="154">
        <v>0</v>
      </c>
      <c r="D1335" s="150">
        <f t="shared" si="120"/>
        <v>0</v>
      </c>
      <c r="E1335" s="151" t="str">
        <f t="shared" si="121"/>
        <v/>
      </c>
      <c r="F1335" s="136">
        <f t="shared" si="115"/>
        <v>0</v>
      </c>
      <c r="G1335" s="18"/>
      <c r="H1335" s="52"/>
      <c r="L1335" s="60">
        <f t="shared" si="122"/>
        <v>0</v>
      </c>
      <c r="N1335" s="60"/>
    </row>
    <row r="1336" spans="1:14" s="17" customFormat="1" ht="14.25" hidden="1">
      <c r="A1336" s="155" t="s">
        <v>1252</v>
      </c>
      <c r="B1336" s="154">
        <v>0</v>
      </c>
      <c r="C1336" s="154">
        <v>0</v>
      </c>
      <c r="D1336" s="150">
        <f t="shared" si="120"/>
        <v>0</v>
      </c>
      <c r="E1336" s="151" t="str">
        <f t="shared" si="121"/>
        <v/>
      </c>
      <c r="F1336" s="136">
        <f t="shared" si="115"/>
        <v>0</v>
      </c>
      <c r="G1336" s="18"/>
      <c r="H1336" s="52"/>
      <c r="L1336" s="60">
        <f t="shared" si="122"/>
        <v>0</v>
      </c>
      <c r="N1336" s="60"/>
    </row>
    <row r="1337" spans="1:14" s="17" customFormat="1" ht="14.25" hidden="1">
      <c r="A1337" s="155" t="s">
        <v>1253</v>
      </c>
      <c r="B1337" s="154">
        <v>0</v>
      </c>
      <c r="C1337" s="154">
        <v>0</v>
      </c>
      <c r="D1337" s="150">
        <f t="shared" si="120"/>
        <v>0</v>
      </c>
      <c r="E1337" s="151" t="str">
        <f t="shared" si="121"/>
        <v/>
      </c>
      <c r="F1337" s="136">
        <f t="shared" si="115"/>
        <v>0</v>
      </c>
      <c r="G1337" s="18"/>
      <c r="H1337" s="52"/>
      <c r="L1337" s="60">
        <f t="shared" si="122"/>
        <v>0</v>
      </c>
      <c r="N1337" s="60"/>
    </row>
    <row r="1338" spans="1:14" s="17" customFormat="1" ht="14.25" hidden="1">
      <c r="A1338" s="153" t="s">
        <v>1254</v>
      </c>
      <c r="B1338" s="154">
        <f>SUM(B1339:B1343)</f>
        <v>0</v>
      </c>
      <c r="C1338" s="154">
        <f>SUM(C1339:C1343)</f>
        <v>0</v>
      </c>
      <c r="D1338" s="150">
        <f t="shared" si="120"/>
        <v>0</v>
      </c>
      <c r="E1338" s="151" t="str">
        <f t="shared" si="121"/>
        <v/>
      </c>
      <c r="F1338" s="136">
        <f t="shared" si="115"/>
        <v>0</v>
      </c>
      <c r="G1338" s="18"/>
      <c r="H1338" s="52"/>
      <c r="L1338" s="60">
        <f t="shared" si="122"/>
        <v>0</v>
      </c>
      <c r="N1338" s="60"/>
    </row>
    <row r="1339" spans="1:14" s="17" customFormat="1" ht="14.25" hidden="1">
      <c r="A1339" s="155" t="s">
        <v>1255</v>
      </c>
      <c r="B1339" s="154">
        <v>0</v>
      </c>
      <c r="C1339" s="154">
        <v>0</v>
      </c>
      <c r="D1339" s="150">
        <f t="shared" si="120"/>
        <v>0</v>
      </c>
      <c r="E1339" s="151" t="str">
        <f t="shared" si="121"/>
        <v/>
      </c>
      <c r="F1339" s="136">
        <f t="shared" si="115"/>
        <v>0</v>
      </c>
      <c r="G1339" s="18"/>
      <c r="H1339" s="52"/>
      <c r="L1339" s="60">
        <f t="shared" si="122"/>
        <v>0</v>
      </c>
      <c r="N1339" s="60"/>
    </row>
    <row r="1340" spans="1:14" s="17" customFormat="1" ht="14.25" hidden="1">
      <c r="A1340" s="155" t="s">
        <v>1256</v>
      </c>
      <c r="B1340" s="154">
        <v>0</v>
      </c>
      <c r="C1340" s="154">
        <v>0</v>
      </c>
      <c r="D1340" s="150">
        <f t="shared" si="120"/>
        <v>0</v>
      </c>
      <c r="E1340" s="151" t="str">
        <f t="shared" si="121"/>
        <v/>
      </c>
      <c r="F1340" s="136">
        <f t="shared" si="115"/>
        <v>0</v>
      </c>
      <c r="G1340" s="18"/>
      <c r="H1340" s="52"/>
      <c r="L1340" s="60">
        <f t="shared" si="122"/>
        <v>0</v>
      </c>
      <c r="N1340" s="60"/>
    </row>
    <row r="1341" spans="1:14" s="17" customFormat="1" ht="14.25" hidden="1">
      <c r="A1341" s="155" t="s">
        <v>1257</v>
      </c>
      <c r="B1341" s="154">
        <v>0</v>
      </c>
      <c r="C1341" s="154">
        <v>0</v>
      </c>
      <c r="D1341" s="150">
        <f t="shared" si="120"/>
        <v>0</v>
      </c>
      <c r="E1341" s="151" t="str">
        <f t="shared" si="121"/>
        <v/>
      </c>
      <c r="F1341" s="136">
        <f t="shared" si="115"/>
        <v>0</v>
      </c>
      <c r="G1341" s="18"/>
      <c r="H1341" s="52"/>
      <c r="L1341" s="60">
        <f t="shared" si="122"/>
        <v>0</v>
      </c>
      <c r="N1341" s="60"/>
    </row>
    <row r="1342" spans="1:14" s="17" customFormat="1" ht="14.25" hidden="1">
      <c r="A1342" s="155" t="s">
        <v>1258</v>
      </c>
      <c r="B1342" s="154">
        <v>0</v>
      </c>
      <c r="C1342" s="154">
        <v>0</v>
      </c>
      <c r="D1342" s="150">
        <f t="shared" si="120"/>
        <v>0</v>
      </c>
      <c r="E1342" s="151" t="str">
        <f t="shared" si="121"/>
        <v/>
      </c>
      <c r="F1342" s="136">
        <f t="shared" si="115"/>
        <v>0</v>
      </c>
      <c r="G1342" s="18"/>
      <c r="H1342" s="52"/>
      <c r="K1342" s="17">
        <v>2</v>
      </c>
      <c r="L1342" s="60">
        <f t="shared" si="122"/>
        <v>0</v>
      </c>
      <c r="N1342" s="60"/>
    </row>
    <row r="1343" spans="1:14" s="17" customFormat="1" ht="14.25" hidden="1">
      <c r="A1343" s="155" t="s">
        <v>1259</v>
      </c>
      <c r="B1343" s="154">
        <v>0</v>
      </c>
      <c r="C1343" s="154">
        <v>0</v>
      </c>
      <c r="D1343" s="150">
        <f t="shared" si="120"/>
        <v>0</v>
      </c>
      <c r="E1343" s="151" t="str">
        <f t="shared" si="121"/>
        <v/>
      </c>
      <c r="F1343" s="136">
        <f t="shared" si="115"/>
        <v>0</v>
      </c>
      <c r="G1343" s="18"/>
      <c r="H1343" s="52"/>
      <c r="L1343" s="60">
        <f t="shared" si="122"/>
        <v>0</v>
      </c>
      <c r="N1343" s="60"/>
    </row>
    <row r="1344" spans="1:14" s="17" customFormat="1" ht="14.25" hidden="1">
      <c r="A1344" s="153" t="s">
        <v>1435</v>
      </c>
      <c r="B1344" s="154">
        <f>SUM(B1345:B1355)</f>
        <v>0</v>
      </c>
      <c r="C1344" s="154">
        <f>SUM(C1345:C1355)</f>
        <v>0</v>
      </c>
      <c r="D1344" s="150">
        <f t="shared" si="120"/>
        <v>0</v>
      </c>
      <c r="E1344" s="151" t="str">
        <f t="shared" si="121"/>
        <v/>
      </c>
      <c r="F1344" s="136">
        <f t="shared" si="115"/>
        <v>0</v>
      </c>
      <c r="G1344" s="18"/>
      <c r="H1344" s="52"/>
      <c r="L1344" s="60">
        <f t="shared" si="122"/>
        <v>0</v>
      </c>
      <c r="N1344" s="60"/>
    </row>
    <row r="1345" spans="1:14" s="17" customFormat="1" ht="14.25" hidden="1">
      <c r="A1345" s="155" t="s">
        <v>1436</v>
      </c>
      <c r="B1345" s="154">
        <v>0</v>
      </c>
      <c r="C1345" s="154">
        <v>0</v>
      </c>
      <c r="D1345" s="150">
        <f t="shared" si="120"/>
        <v>0</v>
      </c>
      <c r="E1345" s="151" t="str">
        <f t="shared" si="121"/>
        <v/>
      </c>
      <c r="F1345" s="136">
        <f t="shared" ref="F1345:F1371" si="123">B1345+C1345</f>
        <v>0</v>
      </c>
      <c r="G1345" s="18"/>
      <c r="H1345" s="52"/>
      <c r="L1345" s="60">
        <f t="shared" si="122"/>
        <v>0</v>
      </c>
      <c r="N1345" s="60"/>
    </row>
    <row r="1346" spans="1:14" s="17" customFormat="1" ht="14.25" hidden="1">
      <c r="A1346" s="155" t="s">
        <v>1437</v>
      </c>
      <c r="B1346" s="154">
        <v>0</v>
      </c>
      <c r="C1346" s="154">
        <v>0</v>
      </c>
      <c r="D1346" s="150">
        <f t="shared" si="120"/>
        <v>0</v>
      </c>
      <c r="E1346" s="151" t="str">
        <f t="shared" si="121"/>
        <v/>
      </c>
      <c r="F1346" s="136">
        <f t="shared" si="123"/>
        <v>0</v>
      </c>
      <c r="G1346" s="18"/>
      <c r="H1346" s="52"/>
      <c r="L1346" s="60">
        <f t="shared" si="122"/>
        <v>0</v>
      </c>
      <c r="N1346" s="60"/>
    </row>
    <row r="1347" spans="1:14" s="17" customFormat="1" ht="14.25" hidden="1">
      <c r="A1347" s="155" t="s">
        <v>1438</v>
      </c>
      <c r="B1347" s="154">
        <v>0</v>
      </c>
      <c r="C1347" s="154">
        <v>0</v>
      </c>
      <c r="D1347" s="150">
        <f t="shared" si="120"/>
        <v>0</v>
      </c>
      <c r="E1347" s="151" t="str">
        <f t="shared" si="121"/>
        <v/>
      </c>
      <c r="F1347" s="136">
        <f t="shared" si="123"/>
        <v>0</v>
      </c>
      <c r="G1347" s="18"/>
      <c r="H1347" s="52"/>
      <c r="L1347" s="60">
        <f t="shared" si="122"/>
        <v>0</v>
      </c>
      <c r="N1347" s="60"/>
    </row>
    <row r="1348" spans="1:14" s="17" customFormat="1" ht="14.25" hidden="1">
      <c r="A1348" s="155" t="s">
        <v>1439</v>
      </c>
      <c r="B1348" s="154">
        <v>0</v>
      </c>
      <c r="C1348" s="154">
        <v>0</v>
      </c>
      <c r="D1348" s="150">
        <f t="shared" si="120"/>
        <v>0</v>
      </c>
      <c r="E1348" s="151" t="str">
        <f t="shared" si="121"/>
        <v/>
      </c>
      <c r="F1348" s="136">
        <f t="shared" si="123"/>
        <v>0</v>
      </c>
      <c r="G1348" s="18"/>
      <c r="H1348" s="52"/>
      <c r="K1348" s="17">
        <v>2</v>
      </c>
      <c r="L1348" s="60">
        <f t="shared" si="122"/>
        <v>0</v>
      </c>
      <c r="N1348" s="60"/>
    </row>
    <row r="1349" spans="1:14" s="17" customFormat="1" ht="14.25" hidden="1">
      <c r="A1349" s="155" t="s">
        <v>1440</v>
      </c>
      <c r="B1349" s="154">
        <v>0</v>
      </c>
      <c r="C1349" s="154">
        <v>0</v>
      </c>
      <c r="D1349" s="150">
        <f t="shared" si="120"/>
        <v>0</v>
      </c>
      <c r="E1349" s="151" t="str">
        <f t="shared" si="121"/>
        <v/>
      </c>
      <c r="F1349" s="136">
        <f t="shared" si="123"/>
        <v>0</v>
      </c>
      <c r="G1349" s="18"/>
      <c r="H1349" s="52"/>
      <c r="L1349" s="60">
        <f t="shared" si="122"/>
        <v>0</v>
      </c>
      <c r="N1349" s="60"/>
    </row>
    <row r="1350" spans="1:14" s="17" customFormat="1" ht="14.25" hidden="1">
      <c r="A1350" s="155" t="s">
        <v>1441</v>
      </c>
      <c r="B1350" s="154">
        <v>0</v>
      </c>
      <c r="C1350" s="154">
        <v>0</v>
      </c>
      <c r="D1350" s="150">
        <f t="shared" si="120"/>
        <v>0</v>
      </c>
      <c r="E1350" s="151" t="str">
        <f t="shared" si="121"/>
        <v/>
      </c>
      <c r="F1350" s="136">
        <f t="shared" si="123"/>
        <v>0</v>
      </c>
      <c r="G1350" s="18"/>
      <c r="H1350" s="52"/>
      <c r="L1350" s="60">
        <f t="shared" si="122"/>
        <v>0</v>
      </c>
      <c r="N1350" s="60"/>
    </row>
    <row r="1351" spans="1:14" s="17" customFormat="1" ht="14.25" hidden="1">
      <c r="A1351" s="155" t="s">
        <v>1442</v>
      </c>
      <c r="B1351" s="154">
        <v>0</v>
      </c>
      <c r="C1351" s="154">
        <v>0</v>
      </c>
      <c r="D1351" s="150">
        <f t="shared" si="120"/>
        <v>0</v>
      </c>
      <c r="E1351" s="151" t="str">
        <f t="shared" si="121"/>
        <v/>
      </c>
      <c r="F1351" s="136">
        <f t="shared" si="123"/>
        <v>0</v>
      </c>
      <c r="G1351" s="18"/>
      <c r="H1351" s="52"/>
      <c r="L1351" s="60">
        <f t="shared" si="122"/>
        <v>0</v>
      </c>
      <c r="N1351" s="60"/>
    </row>
    <row r="1352" spans="1:14" s="17" customFormat="1" ht="14.25" hidden="1">
      <c r="A1352" s="155" t="s">
        <v>1443</v>
      </c>
      <c r="B1352" s="154">
        <v>0</v>
      </c>
      <c r="C1352" s="154">
        <v>0</v>
      </c>
      <c r="D1352" s="150">
        <f t="shared" si="120"/>
        <v>0</v>
      </c>
      <c r="E1352" s="151" t="str">
        <f t="shared" si="121"/>
        <v/>
      </c>
      <c r="F1352" s="136">
        <f t="shared" si="123"/>
        <v>0</v>
      </c>
      <c r="G1352" s="18"/>
      <c r="H1352" s="52"/>
      <c r="L1352" s="60">
        <f t="shared" si="122"/>
        <v>0</v>
      </c>
      <c r="N1352" s="60"/>
    </row>
    <row r="1353" spans="1:14" s="17" customFormat="1" ht="14.25" hidden="1">
      <c r="A1353" s="155" t="s">
        <v>1444</v>
      </c>
      <c r="B1353" s="154">
        <v>0</v>
      </c>
      <c r="C1353" s="154">
        <v>0</v>
      </c>
      <c r="D1353" s="150">
        <f t="shared" si="120"/>
        <v>0</v>
      </c>
      <c r="E1353" s="151" t="str">
        <f t="shared" si="121"/>
        <v/>
      </c>
      <c r="F1353" s="136">
        <f t="shared" si="123"/>
        <v>0</v>
      </c>
      <c r="G1353" s="18"/>
      <c r="H1353" s="52"/>
      <c r="L1353" s="60">
        <f t="shared" si="122"/>
        <v>0</v>
      </c>
      <c r="N1353" s="60"/>
    </row>
    <row r="1354" spans="1:14" s="17" customFormat="1" ht="14.25" hidden="1">
      <c r="A1354" s="155" t="s">
        <v>1445</v>
      </c>
      <c r="B1354" s="154">
        <v>0</v>
      </c>
      <c r="C1354" s="154">
        <v>0</v>
      </c>
      <c r="D1354" s="150">
        <f t="shared" si="120"/>
        <v>0</v>
      </c>
      <c r="E1354" s="151" t="str">
        <f t="shared" si="121"/>
        <v/>
      </c>
      <c r="F1354" s="136">
        <f t="shared" si="123"/>
        <v>0</v>
      </c>
      <c r="G1354" s="18"/>
      <c r="H1354" s="52"/>
      <c r="K1354" s="17">
        <v>2</v>
      </c>
      <c r="L1354" s="60">
        <f t="shared" si="122"/>
        <v>0</v>
      </c>
      <c r="N1354" s="60"/>
    </row>
    <row r="1355" spans="1:14" s="17" customFormat="1" ht="14.25" hidden="1">
      <c r="A1355" s="155" t="s">
        <v>1446</v>
      </c>
      <c r="B1355" s="154">
        <v>0</v>
      </c>
      <c r="C1355" s="154">
        <v>0</v>
      </c>
      <c r="D1355" s="150">
        <f t="shared" si="120"/>
        <v>0</v>
      </c>
      <c r="E1355" s="151" t="str">
        <f t="shared" si="121"/>
        <v/>
      </c>
      <c r="F1355" s="136">
        <f t="shared" si="123"/>
        <v>0</v>
      </c>
      <c r="G1355" s="18"/>
      <c r="H1355" s="52"/>
      <c r="L1355" s="60">
        <f t="shared" si="122"/>
        <v>0</v>
      </c>
      <c r="N1355" s="60"/>
    </row>
    <row r="1356" spans="1:14" s="17" customFormat="1" ht="14.25">
      <c r="A1356" s="153" t="s">
        <v>1321</v>
      </c>
      <c r="B1356" s="154"/>
      <c r="C1356" s="154">
        <v>400</v>
      </c>
      <c r="D1356" s="150">
        <f t="shared" si="120"/>
        <v>400</v>
      </c>
      <c r="E1356" s="151" t="str">
        <f t="shared" si="121"/>
        <v/>
      </c>
      <c r="F1356" s="136">
        <f t="shared" si="123"/>
        <v>400</v>
      </c>
      <c r="G1356" s="18"/>
      <c r="H1356" s="52"/>
      <c r="L1356" s="60">
        <f>SUM(B1356,C1356)</f>
        <v>400</v>
      </c>
      <c r="N1356" s="60"/>
    </row>
    <row r="1357" spans="1:14" s="17" customFormat="1" ht="14.25">
      <c r="A1357" s="153" t="s">
        <v>1260</v>
      </c>
      <c r="B1357" s="154">
        <f>B1358</f>
        <v>120</v>
      </c>
      <c r="C1357" s="154">
        <f>C1358</f>
        <v>0</v>
      </c>
      <c r="D1357" s="150">
        <f t="shared" si="120"/>
        <v>-120</v>
      </c>
      <c r="E1357" s="151">
        <f t="shared" si="121"/>
        <v>-100</v>
      </c>
      <c r="F1357" s="136">
        <f t="shared" si="123"/>
        <v>120</v>
      </c>
      <c r="G1357" s="18"/>
      <c r="H1357" s="52"/>
      <c r="L1357" s="60">
        <f t="shared" si="122"/>
        <v>120</v>
      </c>
      <c r="N1357" s="60"/>
    </row>
    <row r="1358" spans="1:14" s="17" customFormat="1" ht="14.25">
      <c r="A1358" s="153" t="s">
        <v>1261</v>
      </c>
      <c r="B1358" s="154">
        <f>B1359</f>
        <v>120</v>
      </c>
      <c r="C1358" s="154">
        <f>C1359</f>
        <v>0</v>
      </c>
      <c r="D1358" s="150">
        <f t="shared" si="120"/>
        <v>-120</v>
      </c>
      <c r="E1358" s="151">
        <f t="shared" si="121"/>
        <v>-100</v>
      </c>
      <c r="F1358" s="136">
        <f t="shared" si="123"/>
        <v>120</v>
      </c>
      <c r="G1358" s="18"/>
      <c r="H1358" s="52"/>
      <c r="L1358" s="60">
        <f t="shared" si="122"/>
        <v>120</v>
      </c>
      <c r="N1358" s="60"/>
    </row>
    <row r="1359" spans="1:14" s="17" customFormat="1" ht="14.25">
      <c r="A1359" s="155" t="s">
        <v>1262</v>
      </c>
      <c r="B1359" s="154">
        <v>120</v>
      </c>
      <c r="C1359" s="154"/>
      <c r="D1359" s="150">
        <f t="shared" si="120"/>
        <v>-120</v>
      </c>
      <c r="E1359" s="151">
        <f t="shared" si="121"/>
        <v>-100</v>
      </c>
      <c r="F1359" s="136">
        <f t="shared" si="123"/>
        <v>120</v>
      </c>
      <c r="G1359" s="18"/>
      <c r="H1359" s="52"/>
      <c r="L1359" s="60">
        <f t="shared" si="122"/>
        <v>120</v>
      </c>
      <c r="N1359" s="60"/>
    </row>
    <row r="1360" spans="1:14" s="17" customFormat="1" ht="14.25">
      <c r="A1360" s="153" t="s">
        <v>1263</v>
      </c>
      <c r="B1360" s="154">
        <f>B1361+B1362+B1363</f>
        <v>1527</v>
      </c>
      <c r="C1360" s="154">
        <f>C1361+C1362+C1363</f>
        <v>1695</v>
      </c>
      <c r="D1360" s="150">
        <f t="shared" si="120"/>
        <v>168</v>
      </c>
      <c r="E1360" s="151">
        <f t="shared" si="121"/>
        <v>11.00196463654224</v>
      </c>
      <c r="F1360" s="136">
        <f t="shared" si="123"/>
        <v>3222</v>
      </c>
      <c r="G1360" s="18"/>
      <c r="H1360" s="52"/>
      <c r="L1360" s="60">
        <f t="shared" si="122"/>
        <v>3222</v>
      </c>
      <c r="N1360" s="60"/>
    </row>
    <row r="1361" spans="1:14" s="17" customFormat="1" ht="14.25" hidden="1">
      <c r="A1361" s="153" t="s">
        <v>1264</v>
      </c>
      <c r="B1361" s="154">
        <v>0</v>
      </c>
      <c r="C1361" s="154">
        <v>0</v>
      </c>
      <c r="D1361" s="150">
        <f t="shared" si="120"/>
        <v>0</v>
      </c>
      <c r="E1361" s="151" t="str">
        <f t="shared" si="121"/>
        <v/>
      </c>
      <c r="F1361" s="136">
        <f t="shared" si="123"/>
        <v>0</v>
      </c>
      <c r="G1361" s="18"/>
      <c r="H1361" s="52"/>
      <c r="L1361" s="60">
        <f t="shared" si="122"/>
        <v>0</v>
      </c>
      <c r="N1361" s="60"/>
    </row>
    <row r="1362" spans="1:14" s="17" customFormat="1" ht="14.25" hidden="1">
      <c r="A1362" s="153" t="s">
        <v>1265</v>
      </c>
      <c r="B1362" s="154">
        <v>0</v>
      </c>
      <c r="C1362" s="154">
        <v>0</v>
      </c>
      <c r="D1362" s="150">
        <f t="shared" si="120"/>
        <v>0</v>
      </c>
      <c r="E1362" s="151" t="str">
        <f t="shared" si="121"/>
        <v/>
      </c>
      <c r="F1362" s="136">
        <f t="shared" si="123"/>
        <v>0</v>
      </c>
      <c r="G1362" s="18"/>
      <c r="H1362" s="52"/>
      <c r="L1362" s="60">
        <f t="shared" si="122"/>
        <v>0</v>
      </c>
      <c r="N1362" s="60"/>
    </row>
    <row r="1363" spans="1:14" s="17" customFormat="1" ht="14.25">
      <c r="A1363" s="153" t="s">
        <v>1266</v>
      </c>
      <c r="B1363" s="154">
        <f>SUM(B1364:B1367)</f>
        <v>1527</v>
      </c>
      <c r="C1363" s="154">
        <f>SUM(C1364:C1367)</f>
        <v>1695</v>
      </c>
      <c r="D1363" s="150">
        <f t="shared" ref="D1363:D1370" si="124">C1363-B1363</f>
        <v>168</v>
      </c>
      <c r="E1363" s="151">
        <f t="shared" ref="E1363:E1370" si="125">IF(B1363=0,"",D1363/B1363*100)</f>
        <v>11.00196463654224</v>
      </c>
      <c r="F1363" s="136">
        <f t="shared" si="123"/>
        <v>3222</v>
      </c>
      <c r="G1363" s="18"/>
      <c r="H1363" s="52"/>
      <c r="L1363" s="60">
        <f t="shared" si="122"/>
        <v>3222</v>
      </c>
      <c r="N1363" s="60"/>
    </row>
    <row r="1364" spans="1:14" s="17" customFormat="1" ht="14.25">
      <c r="A1364" s="155" t="s">
        <v>1267</v>
      </c>
      <c r="B1364" s="154">
        <v>1527</v>
      </c>
      <c r="C1364" s="154">
        <v>1695</v>
      </c>
      <c r="D1364" s="150">
        <f t="shared" si="124"/>
        <v>168</v>
      </c>
      <c r="E1364" s="151">
        <f t="shared" si="125"/>
        <v>11.00196463654224</v>
      </c>
      <c r="F1364" s="136">
        <f t="shared" si="123"/>
        <v>3222</v>
      </c>
      <c r="G1364" s="18"/>
      <c r="H1364" s="52"/>
      <c r="L1364" s="60">
        <f t="shared" si="122"/>
        <v>3222</v>
      </c>
      <c r="N1364" s="60"/>
    </row>
    <row r="1365" spans="1:14" s="17" customFormat="1" ht="14.25" hidden="1">
      <c r="A1365" s="155" t="s">
        <v>1268</v>
      </c>
      <c r="B1365" s="154">
        <v>0</v>
      </c>
      <c r="C1365" s="154">
        <v>0</v>
      </c>
      <c r="D1365" s="150">
        <f t="shared" si="124"/>
        <v>0</v>
      </c>
      <c r="E1365" s="151" t="str">
        <f t="shared" si="125"/>
        <v/>
      </c>
      <c r="F1365" s="136">
        <f t="shared" si="123"/>
        <v>0</v>
      </c>
      <c r="G1365" s="18"/>
      <c r="H1365" s="52"/>
      <c r="L1365" s="60">
        <f t="shared" si="122"/>
        <v>0</v>
      </c>
      <c r="N1365" s="60"/>
    </row>
    <row r="1366" spans="1:14" s="17" customFormat="1" ht="14.25" hidden="1">
      <c r="A1366" s="155" t="s">
        <v>1269</v>
      </c>
      <c r="B1366" s="154">
        <v>0</v>
      </c>
      <c r="C1366" s="154">
        <v>0</v>
      </c>
      <c r="D1366" s="150">
        <f t="shared" si="124"/>
        <v>0</v>
      </c>
      <c r="E1366" s="151" t="str">
        <f t="shared" si="125"/>
        <v/>
      </c>
      <c r="F1366" s="136">
        <f t="shared" si="123"/>
        <v>0</v>
      </c>
      <c r="G1366" s="18"/>
      <c r="H1366" s="52"/>
      <c r="L1366" s="60">
        <f t="shared" si="122"/>
        <v>0</v>
      </c>
      <c r="N1366" s="60"/>
    </row>
    <row r="1367" spans="1:14" s="17" customFormat="1" ht="14.25" hidden="1">
      <c r="A1367" s="155" t="s">
        <v>1270</v>
      </c>
      <c r="B1367" s="154">
        <v>0</v>
      </c>
      <c r="C1367" s="154">
        <v>0</v>
      </c>
      <c r="D1367" s="150">
        <f t="shared" si="124"/>
        <v>0</v>
      </c>
      <c r="E1367" s="151" t="str">
        <f t="shared" si="125"/>
        <v/>
      </c>
      <c r="F1367" s="136">
        <f t="shared" si="123"/>
        <v>0</v>
      </c>
      <c r="G1367" s="18"/>
      <c r="H1367" s="52"/>
      <c r="K1367" s="17">
        <v>1</v>
      </c>
      <c r="L1367" s="60">
        <f>SUM(B1367,C1367)</f>
        <v>0</v>
      </c>
      <c r="M1367" s="60">
        <f>C1367-B1367</f>
        <v>0</v>
      </c>
      <c r="N1367" s="136" t="e">
        <f>M1367/B1367*100</f>
        <v>#DIV/0!</v>
      </c>
    </row>
    <row r="1368" spans="1:14" s="17" customFormat="1" ht="14.25">
      <c r="A1368" s="153" t="s">
        <v>1271</v>
      </c>
      <c r="B1368" s="154">
        <f>SUM(B1369:B1371)</f>
        <v>15</v>
      </c>
      <c r="C1368" s="154">
        <f>SUM(C1369:C1371)</f>
        <v>9</v>
      </c>
      <c r="D1368" s="150">
        <f t="shared" si="124"/>
        <v>-6</v>
      </c>
      <c r="E1368" s="151">
        <f t="shared" si="125"/>
        <v>-40</v>
      </c>
      <c r="F1368" s="136">
        <f t="shared" si="123"/>
        <v>24</v>
      </c>
      <c r="G1368" s="18"/>
      <c r="H1368" s="52"/>
      <c r="K1368" s="17">
        <v>1</v>
      </c>
      <c r="L1368" s="60">
        <f>SUM(B1368,C1368)</f>
        <v>24</v>
      </c>
      <c r="M1368" s="60">
        <f>C1368-B1368</f>
        <v>-6</v>
      </c>
      <c r="N1368" s="136">
        <f>M1368/B1368*100</f>
        <v>-40</v>
      </c>
    </row>
    <row r="1369" spans="1:14" s="17" customFormat="1" ht="14.25" hidden="1">
      <c r="A1369" s="153" t="s">
        <v>1272</v>
      </c>
      <c r="B1369" s="154">
        <v>0</v>
      </c>
      <c r="C1369" s="154">
        <v>0</v>
      </c>
      <c r="D1369" s="150">
        <f t="shared" si="124"/>
        <v>0</v>
      </c>
      <c r="E1369" s="151" t="str">
        <f t="shared" si="125"/>
        <v/>
      </c>
      <c r="F1369" s="136">
        <f t="shared" si="123"/>
        <v>0</v>
      </c>
      <c r="G1369" s="18"/>
      <c r="H1369" s="52"/>
      <c r="K1369" s="17">
        <v>1</v>
      </c>
      <c r="L1369" s="60">
        <f>SUM(B1369,C1369)</f>
        <v>0</v>
      </c>
      <c r="M1369" s="60">
        <f>C1369-B1369</f>
        <v>0</v>
      </c>
      <c r="N1369" s="136" t="e">
        <f>M1369/B1369*100</f>
        <v>#DIV/0!</v>
      </c>
    </row>
    <row r="1370" spans="1:14" s="17" customFormat="1" ht="14.25" hidden="1">
      <c r="A1370" s="153" t="s">
        <v>1273</v>
      </c>
      <c r="B1370" s="154">
        <v>0</v>
      </c>
      <c r="C1370" s="154">
        <v>0</v>
      </c>
      <c r="D1370" s="150">
        <f t="shared" si="124"/>
        <v>0</v>
      </c>
      <c r="E1370" s="151" t="str">
        <f t="shared" si="125"/>
        <v/>
      </c>
      <c r="F1370" s="136">
        <f t="shared" si="123"/>
        <v>0</v>
      </c>
      <c r="G1370" s="18"/>
      <c r="H1370" s="52"/>
      <c r="K1370" s="17">
        <v>1</v>
      </c>
      <c r="L1370" s="60">
        <f>SUM(B1370,C1370)</f>
        <v>0</v>
      </c>
      <c r="M1370" s="60">
        <f>C1370-B1370</f>
        <v>0</v>
      </c>
      <c r="N1370" s="136" t="e">
        <f>M1370/B1370*100</f>
        <v>#DIV/0!</v>
      </c>
    </row>
    <row r="1371" spans="1:14" s="17" customFormat="1" ht="14.25">
      <c r="A1371" s="153" t="s">
        <v>1274</v>
      </c>
      <c r="B1371" s="154">
        <v>15</v>
      </c>
      <c r="C1371" s="154">
        <v>9</v>
      </c>
      <c r="D1371" s="150">
        <f>C1371-B1371</f>
        <v>-6</v>
      </c>
      <c r="E1371" s="151">
        <f>IF(B1371=0,"",D1371/B1371*100)</f>
        <v>-40</v>
      </c>
      <c r="F1371" s="136">
        <f t="shared" si="123"/>
        <v>24</v>
      </c>
      <c r="G1371" s="18"/>
      <c r="H1371" s="52"/>
      <c r="K1371" s="17">
        <v>1</v>
      </c>
      <c r="L1371" s="60">
        <f>SUM(B1371,C1371)</f>
        <v>24</v>
      </c>
      <c r="M1371" s="60">
        <f>C1371-B1371</f>
        <v>-6</v>
      </c>
      <c r="N1371" s="136">
        <f>M1371/B1371*100</f>
        <v>-40</v>
      </c>
    </row>
    <row r="1372" spans="1:14" hidden="1"/>
    <row r="1373" spans="1:14" hidden="1"/>
  </sheetData>
  <autoFilter ref="A4:N1373">
    <filterColumn colId="5">
      <customFilters>
        <customFilter operator="notEqual" val=" "/>
      </customFilters>
    </filterColumn>
  </autoFilter>
  <mergeCells count="8">
    <mergeCell ref="F3:F4"/>
    <mergeCell ref="G3:G4"/>
    <mergeCell ref="H3:H4"/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19685039370078741" bottom="0.19685039370078741" header="0.51181102362204722" footer="7.874015748031496E-2"/>
  <pageSetup paperSize="9" scale="68" firstPageNumber="36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D57"/>
  <sheetViews>
    <sheetView view="pageBreakPreview" workbookViewId="0">
      <selection activeCell="A6" sqref="A6"/>
    </sheetView>
  </sheetViews>
  <sheetFormatPr defaultColWidth="9" defaultRowHeight="24.75" customHeight="1"/>
  <cols>
    <col min="1" max="1" width="46.875" style="2" customWidth="1"/>
    <col min="2" max="2" width="12.375" style="2" customWidth="1"/>
    <col min="3" max="3" width="45" style="2" customWidth="1"/>
    <col min="4" max="4" width="12" style="2" customWidth="1"/>
    <col min="5" max="5" width="0" style="2" hidden="1" customWidth="1"/>
    <col min="6" max="16384" width="9" style="2"/>
  </cols>
  <sheetData>
    <row r="1" spans="1:4" s="26" customFormat="1" ht="36.75" customHeight="1">
      <c r="A1" s="169" t="s">
        <v>1450</v>
      </c>
      <c r="B1" s="169"/>
      <c r="C1" s="169"/>
      <c r="D1" s="169"/>
    </row>
    <row r="2" spans="1:4" s="29" customFormat="1" ht="19.5" customHeight="1">
      <c r="A2" s="27"/>
      <c r="B2" s="28"/>
      <c r="D2" s="127" t="s">
        <v>140</v>
      </c>
    </row>
    <row r="3" spans="1:4" s="26" customFormat="1" ht="22.5" customHeight="1">
      <c r="A3" s="30" t="s">
        <v>1286</v>
      </c>
      <c r="B3" s="30" t="s">
        <v>1287</v>
      </c>
      <c r="C3" s="30" t="s">
        <v>1286</v>
      </c>
      <c r="D3" s="30" t="s">
        <v>1287</v>
      </c>
    </row>
    <row r="4" spans="1:4" s="29" customFormat="1" ht="22.5" customHeight="1">
      <c r="A4" s="38" t="s">
        <v>40</v>
      </c>
      <c r="B4" s="20">
        <f>本级收预!C5</f>
        <v>20240</v>
      </c>
      <c r="C4" s="38" t="s">
        <v>41</v>
      </c>
      <c r="D4" s="44">
        <f>本级支预!C5</f>
        <v>38935</v>
      </c>
    </row>
    <row r="5" spans="1:4" s="29" customFormat="1" ht="22.5" customHeight="1">
      <c r="A5" s="38" t="s">
        <v>212</v>
      </c>
      <c r="B5" s="44">
        <f>SUM(B6:B8)</f>
        <v>19400</v>
      </c>
      <c r="C5" s="38" t="s">
        <v>232</v>
      </c>
      <c r="D5" s="44">
        <f>SUM(D6:D7)</f>
        <v>6805</v>
      </c>
    </row>
    <row r="6" spans="1:4" s="29" customFormat="1" ht="22.5" customHeight="1">
      <c r="A6" s="38" t="s">
        <v>1289</v>
      </c>
      <c r="B6" s="44">
        <v>4915</v>
      </c>
      <c r="C6" s="38" t="s">
        <v>1290</v>
      </c>
      <c r="D6" s="44">
        <v>8374</v>
      </c>
    </row>
    <row r="7" spans="1:4" s="29" customFormat="1" ht="22.5" customHeight="1">
      <c r="A7" s="38" t="s">
        <v>1291</v>
      </c>
      <c r="B7" s="44">
        <v>14485</v>
      </c>
      <c r="C7" s="38" t="s">
        <v>1292</v>
      </c>
      <c r="D7" s="44">
        <v>-1569</v>
      </c>
    </row>
    <row r="8" spans="1:4" s="29" customFormat="1" ht="22.5" customHeight="1">
      <c r="A8" s="45" t="s">
        <v>1293</v>
      </c>
      <c r="B8" s="46"/>
      <c r="C8" s="81" t="s">
        <v>621</v>
      </c>
      <c r="D8" s="44"/>
    </row>
    <row r="9" spans="1:4" s="29" customFormat="1" ht="22.5" customHeight="1">
      <c r="A9" s="45" t="s">
        <v>263</v>
      </c>
      <c r="B9" s="82"/>
      <c r="C9" s="38" t="s">
        <v>62</v>
      </c>
      <c r="D9" s="38"/>
    </row>
    <row r="10" spans="1:4" s="29" customFormat="1" ht="22.5" customHeight="1">
      <c r="A10" s="45" t="s">
        <v>265</v>
      </c>
      <c r="B10" s="44"/>
      <c r="C10" s="38"/>
      <c r="D10" s="38"/>
    </row>
    <row r="11" spans="1:4" s="29" customFormat="1" ht="22.5" customHeight="1">
      <c r="A11" s="38" t="s">
        <v>619</v>
      </c>
      <c r="B11" s="44"/>
      <c r="C11" s="38"/>
      <c r="D11" s="38"/>
    </row>
    <row r="12" spans="1:4" s="29" customFormat="1" ht="22.5" customHeight="1">
      <c r="A12" s="81" t="s">
        <v>620</v>
      </c>
      <c r="B12" s="38">
        <v>6100</v>
      </c>
      <c r="C12" s="45"/>
      <c r="D12" s="47"/>
    </row>
    <row r="13" spans="1:4" s="29" customFormat="1" ht="22.5" customHeight="1">
      <c r="A13" s="38"/>
      <c r="B13" s="48"/>
      <c r="C13" s="38"/>
      <c r="D13" s="44"/>
    </row>
    <row r="14" spans="1:4" s="29" customFormat="1" ht="22.5" customHeight="1">
      <c r="A14" s="49" t="s">
        <v>1280</v>
      </c>
      <c r="B14" s="46">
        <f>SUM(B4,B5,B9,B10,B11,B12)</f>
        <v>45740</v>
      </c>
      <c r="C14" s="49" t="s">
        <v>1281</v>
      </c>
      <c r="D14" s="46">
        <f>SUM(D4,D5,D8,D9)</f>
        <v>45740</v>
      </c>
    </row>
    <row r="15" spans="1:4" s="29" customFormat="1" ht="29.25" customHeight="1">
      <c r="A15" s="26"/>
      <c r="B15" s="26"/>
      <c r="C15" s="26"/>
      <c r="D15" s="26"/>
    </row>
    <row r="16" spans="1:4" s="29" customFormat="1" ht="27.75" customHeight="1">
      <c r="A16" s="26"/>
      <c r="B16" s="26"/>
      <c r="C16" s="26"/>
      <c r="D16" s="26"/>
    </row>
    <row r="17" spans="1:4" s="29" customFormat="1" ht="18.75" customHeight="1">
      <c r="A17" s="26"/>
      <c r="B17" s="26"/>
      <c r="C17" s="26"/>
      <c r="D17" s="26"/>
    </row>
    <row r="18" spans="1:4" s="29" customFormat="1" ht="16.5" customHeight="1">
      <c r="A18" s="26"/>
      <c r="B18" s="26"/>
      <c r="C18" s="26"/>
      <c r="D18" s="26"/>
    </row>
    <row r="19" spans="1:4" s="26" customFormat="1" ht="16.5" customHeight="1"/>
    <row r="20" spans="1:4" s="26" customFormat="1" ht="16.5" customHeight="1"/>
    <row r="21" spans="1:4" s="26" customFormat="1" ht="24" customHeight="1"/>
    <row r="22" spans="1:4" s="26" customFormat="1" ht="24" customHeight="1"/>
    <row r="23" spans="1:4" s="26" customFormat="1" ht="24" customHeight="1"/>
    <row r="24" spans="1:4" s="26" customFormat="1" ht="24" customHeight="1"/>
    <row r="25" spans="1:4" s="26" customFormat="1" ht="24" customHeight="1"/>
    <row r="26" spans="1:4" s="26" customFormat="1" ht="24.75" customHeight="1"/>
    <row r="27" spans="1:4" s="26" customFormat="1" ht="24.75" customHeight="1"/>
    <row r="28" spans="1:4" s="26" customFormat="1" ht="24.75" customHeight="1"/>
    <row r="29" spans="1:4" s="26" customFormat="1" ht="24.75" customHeight="1"/>
    <row r="30" spans="1:4" s="26" customFormat="1" ht="24.75" customHeight="1"/>
    <row r="31" spans="1:4" s="26" customFormat="1" ht="24.75" customHeight="1"/>
    <row r="32" spans="1:4" s="26" customFormat="1" ht="24.75" customHeight="1"/>
    <row r="33" s="26" customFormat="1" ht="24.75" customHeight="1"/>
    <row r="34" s="26" customFormat="1" ht="24.75" customHeight="1"/>
    <row r="35" s="26" customFormat="1" ht="24.75" customHeight="1"/>
    <row r="36" s="26" customFormat="1" ht="24.75" customHeight="1"/>
    <row r="37" s="26" customFormat="1" ht="24.75" customHeight="1"/>
    <row r="38" s="26" customFormat="1" ht="24.75" customHeight="1"/>
    <row r="39" s="26" customFormat="1" ht="24.75" customHeight="1"/>
    <row r="40" s="26" customFormat="1" ht="24.75" customHeight="1"/>
    <row r="41" s="26" customFormat="1" ht="24.75" customHeight="1"/>
    <row r="42" s="26" customFormat="1" ht="24.75" customHeight="1"/>
    <row r="43" s="26" customFormat="1" ht="24.75" customHeight="1"/>
    <row r="44" s="26" customFormat="1" ht="24.75" customHeight="1"/>
    <row r="45" s="26" customFormat="1" ht="24.75" customHeight="1"/>
    <row r="46" s="26" customFormat="1" ht="24.75" customHeight="1"/>
    <row r="47" s="26" customFormat="1" ht="24.75" customHeight="1"/>
    <row r="48" s="26" customFormat="1" ht="24.75" customHeight="1"/>
    <row r="49" s="26" customFormat="1" ht="24.75" customHeight="1"/>
    <row r="50" s="26" customFormat="1" ht="24.75" customHeight="1"/>
    <row r="51" s="26" customFormat="1" ht="24.75" customHeight="1"/>
    <row r="52" s="26" customFormat="1" ht="24.75" customHeight="1"/>
    <row r="53" s="26" customFormat="1" ht="24.75" customHeight="1"/>
    <row r="54" s="26" customFormat="1" ht="24.75" customHeight="1"/>
    <row r="55" s="26" customFormat="1" ht="24.75" customHeight="1"/>
    <row r="56" s="26" customFormat="1" ht="24.75" customHeight="1"/>
    <row r="57" s="26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27559055118110237"/>
  <pageSetup paperSize="9" firstPageNumber="40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7"/>
  <sheetViews>
    <sheetView showZeros="0" view="pageBreakPreview" zoomScaleSheetLayoutView="100" workbookViewId="0">
      <selection activeCell="B15" sqref="B15"/>
    </sheetView>
  </sheetViews>
  <sheetFormatPr defaultColWidth="9" defaultRowHeight="14.25"/>
  <cols>
    <col min="1" max="1" width="40.875" style="55" customWidth="1"/>
    <col min="2" max="2" width="17.75" style="55" customWidth="1"/>
    <col min="3" max="3" width="40.875" style="157" customWidth="1"/>
    <col min="4" max="4" width="17.75" style="157" customWidth="1"/>
    <col min="5" max="16384" width="9" style="157"/>
  </cols>
  <sheetData>
    <row r="1" spans="1:4" s="8" customFormat="1" ht="32.25" customHeight="1">
      <c r="A1" s="169" t="s">
        <v>1380</v>
      </c>
      <c r="B1" s="169"/>
      <c r="C1" s="169"/>
      <c r="D1" s="169"/>
    </row>
    <row r="2" spans="1:4" s="8" customFormat="1" ht="16.5" customHeight="1">
      <c r="A2" s="179" t="s">
        <v>140</v>
      </c>
      <c r="B2" s="179"/>
      <c r="C2" s="179"/>
      <c r="D2" s="179"/>
    </row>
    <row r="3" spans="1:4" s="32" customFormat="1" ht="18.95" customHeight="1">
      <c r="A3" s="156" t="s">
        <v>1322</v>
      </c>
      <c r="B3" s="165" t="s">
        <v>1397</v>
      </c>
      <c r="C3" s="156" t="s">
        <v>1322</v>
      </c>
      <c r="D3" s="165" t="s">
        <v>1373</v>
      </c>
    </row>
    <row r="4" spans="1:4" ht="18.95" customHeight="1">
      <c r="A4" s="54" t="s">
        <v>1323</v>
      </c>
      <c r="B4" s="123">
        <f>SUM(B5,B14,D15)</f>
        <v>19367.39</v>
      </c>
      <c r="C4" s="53" t="s">
        <v>18</v>
      </c>
      <c r="D4" s="126"/>
    </row>
    <row r="5" spans="1:4" ht="18.95" customHeight="1">
      <c r="A5" s="50" t="s">
        <v>1324</v>
      </c>
      <c r="B5" s="124">
        <f>SUM(B6:B13)</f>
        <v>17501</v>
      </c>
      <c r="C5" s="53" t="s">
        <v>19</v>
      </c>
      <c r="D5" s="126"/>
    </row>
    <row r="6" spans="1:4" ht="18.95" customHeight="1">
      <c r="A6" s="53" t="s">
        <v>1</v>
      </c>
      <c r="B6" s="125">
        <v>8904</v>
      </c>
      <c r="C6" s="53" t="s">
        <v>20</v>
      </c>
      <c r="D6" s="126"/>
    </row>
    <row r="7" spans="1:4" ht="18.95" customHeight="1">
      <c r="A7" s="53" t="s">
        <v>2</v>
      </c>
      <c r="B7" s="125">
        <v>4772</v>
      </c>
      <c r="C7" s="53" t="s">
        <v>21</v>
      </c>
      <c r="D7" s="126"/>
    </row>
    <row r="8" spans="1:4" ht="18.95" customHeight="1">
      <c r="A8" s="53" t="s">
        <v>3</v>
      </c>
      <c r="B8" s="125"/>
      <c r="C8" s="53" t="s">
        <v>22</v>
      </c>
      <c r="D8" s="126"/>
    </row>
    <row r="9" spans="1:4" ht="18.95" customHeight="1">
      <c r="A9" s="53" t="s">
        <v>4</v>
      </c>
      <c r="B9" s="125">
        <v>2157</v>
      </c>
      <c r="C9" s="53" t="s">
        <v>23</v>
      </c>
      <c r="D9" s="126"/>
    </row>
    <row r="10" spans="1:4" ht="18.95" customHeight="1">
      <c r="A10" s="14" t="s">
        <v>1325</v>
      </c>
      <c r="B10" s="125">
        <v>1527</v>
      </c>
      <c r="C10" s="53" t="s">
        <v>24</v>
      </c>
      <c r="D10" s="126">
        <f>4.47+0.26</f>
        <v>4.7299999999999995</v>
      </c>
    </row>
    <row r="11" spans="1:4" ht="18.95" customHeight="1">
      <c r="A11" s="14" t="s">
        <v>1326</v>
      </c>
      <c r="B11" s="125">
        <v>96</v>
      </c>
      <c r="C11" s="53" t="s">
        <v>25</v>
      </c>
      <c r="D11" s="126">
        <v>23</v>
      </c>
    </row>
    <row r="12" spans="1:4" ht="18.95" customHeight="1">
      <c r="A12" s="53" t="s">
        <v>5</v>
      </c>
      <c r="B12" s="125">
        <v>2</v>
      </c>
      <c r="C12" s="53" t="s">
        <v>26</v>
      </c>
      <c r="D12" s="126">
        <v>134</v>
      </c>
    </row>
    <row r="13" spans="1:4" ht="18.95" customHeight="1">
      <c r="A13" s="53" t="s">
        <v>6</v>
      </c>
      <c r="B13" s="125">
        <v>43</v>
      </c>
      <c r="C13" s="53" t="s">
        <v>27</v>
      </c>
      <c r="D13" s="126">
        <v>422</v>
      </c>
    </row>
    <row r="14" spans="1:4" ht="18.95" customHeight="1">
      <c r="A14" s="50" t="s">
        <v>1327</v>
      </c>
      <c r="B14" s="123">
        <f>SUM(B15:B27,D4:D14)</f>
        <v>1349.39</v>
      </c>
      <c r="C14" s="53" t="s">
        <v>28</v>
      </c>
      <c r="D14" s="126">
        <v>16</v>
      </c>
    </row>
    <row r="15" spans="1:4" ht="18.95" customHeight="1">
      <c r="A15" s="53" t="s">
        <v>7</v>
      </c>
      <c r="B15" s="126">
        <v>70</v>
      </c>
      <c r="C15" s="50" t="s">
        <v>1328</v>
      </c>
      <c r="D15" s="123">
        <f>SUM(D16:D27)</f>
        <v>517</v>
      </c>
    </row>
    <row r="16" spans="1:4" ht="18.95" customHeight="1">
      <c r="A16" s="53" t="s">
        <v>8</v>
      </c>
      <c r="B16" s="126"/>
      <c r="C16" s="53" t="s">
        <v>29</v>
      </c>
      <c r="D16" s="126">
        <v>68</v>
      </c>
    </row>
    <row r="17" spans="1:4" ht="18.95" customHeight="1">
      <c r="A17" s="53" t="s">
        <v>9</v>
      </c>
      <c r="B17" s="126"/>
      <c r="C17" s="53" t="s">
        <v>30</v>
      </c>
      <c r="D17" s="126"/>
    </row>
    <row r="18" spans="1:4" ht="18.95" customHeight="1">
      <c r="A18" s="53" t="s">
        <v>10</v>
      </c>
      <c r="B18" s="126"/>
      <c r="C18" s="53" t="s">
        <v>31</v>
      </c>
      <c r="D18" s="126"/>
    </row>
    <row r="19" spans="1:4" ht="18.95" customHeight="1">
      <c r="A19" s="53" t="s">
        <v>1329</v>
      </c>
      <c r="B19" s="126">
        <f>6.83+43.4+0.75</f>
        <v>50.98</v>
      </c>
      <c r="C19" s="53" t="s">
        <v>32</v>
      </c>
      <c r="D19" s="126">
        <v>19</v>
      </c>
    </row>
    <row r="20" spans="1:4" ht="18.95" customHeight="1">
      <c r="A20" s="53" t="s">
        <v>11</v>
      </c>
      <c r="B20" s="126">
        <f>31.24+0.5</f>
        <v>31.74</v>
      </c>
      <c r="C20" s="53" t="s">
        <v>33</v>
      </c>
      <c r="D20" s="126">
        <v>37</v>
      </c>
    </row>
    <row r="21" spans="1:4" ht="18.95" customHeight="1">
      <c r="A21" s="53" t="s">
        <v>12</v>
      </c>
      <c r="B21" s="126">
        <v>536</v>
      </c>
      <c r="C21" s="53" t="s">
        <v>34</v>
      </c>
      <c r="D21" s="126"/>
    </row>
    <row r="22" spans="1:4" ht="18.95" customHeight="1">
      <c r="A22" s="53" t="s">
        <v>1330</v>
      </c>
      <c r="B22" s="126"/>
      <c r="C22" s="53" t="s">
        <v>35</v>
      </c>
      <c r="D22" s="126"/>
    </row>
    <row r="23" spans="1:4" ht="18.95" customHeight="1">
      <c r="A23" s="53" t="s">
        <v>13</v>
      </c>
      <c r="B23" s="126">
        <f>59.98+0.96</f>
        <v>60.94</v>
      </c>
      <c r="C23" s="53" t="s">
        <v>36</v>
      </c>
      <c r="D23" s="126"/>
    </row>
    <row r="24" spans="1:4" ht="18.95" customHeight="1">
      <c r="A24" s="53" t="s">
        <v>14</v>
      </c>
      <c r="B24" s="126"/>
      <c r="C24" s="53" t="s">
        <v>37</v>
      </c>
      <c r="D24" s="126">
        <v>21</v>
      </c>
    </row>
    <row r="25" spans="1:4" ht="18.95" customHeight="1">
      <c r="A25" s="53" t="s">
        <v>15</v>
      </c>
      <c r="B25" s="126"/>
      <c r="C25" s="53" t="s">
        <v>1331</v>
      </c>
      <c r="D25" s="126"/>
    </row>
    <row r="26" spans="1:4" ht="18.95" customHeight="1">
      <c r="A26" s="53" t="s">
        <v>16</v>
      </c>
      <c r="B26" s="126"/>
      <c r="C26" s="53" t="s">
        <v>0</v>
      </c>
      <c r="D26" s="126"/>
    </row>
    <row r="27" spans="1:4" ht="18.95" customHeight="1">
      <c r="A27" s="53" t="s">
        <v>17</v>
      </c>
      <c r="B27" s="126"/>
      <c r="C27" s="53" t="s">
        <v>38</v>
      </c>
      <c r="D27" s="126">
        <v>372</v>
      </c>
    </row>
  </sheetData>
  <mergeCells count="2">
    <mergeCell ref="A1:D1"/>
    <mergeCell ref="A2:D2"/>
  </mergeCells>
  <phoneticPr fontId="2" type="noConversion"/>
  <printOptions horizontalCentered="1"/>
  <pageMargins left="0.27559055118110237" right="0.19685039370078741" top="0.23622047244094491" bottom="0.19685039370078741" header="0.19685039370078741" footer="0.15748031496062992"/>
  <pageSetup paperSize="9" firstPageNumber="41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I54"/>
  <sheetViews>
    <sheetView showZeros="0" view="pageBreakPreview" workbookViewId="0">
      <pane xSplit="2" ySplit="3" topLeftCell="C4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A4" sqref="A4"/>
    </sheetView>
  </sheetViews>
  <sheetFormatPr defaultRowHeight="14.25"/>
  <cols>
    <col min="1" max="1" width="47.875" style="2" bestFit="1" customWidth="1"/>
    <col min="2" max="7" width="10.375" style="2" customWidth="1"/>
  </cols>
  <sheetData>
    <row r="1" spans="1:9" ht="33" customHeight="1">
      <c r="A1" s="180" t="s">
        <v>1381</v>
      </c>
      <c r="B1" s="180"/>
      <c r="C1" s="180"/>
      <c r="D1" s="180"/>
      <c r="E1" s="180"/>
      <c r="F1" s="180"/>
      <c r="G1" s="180"/>
    </row>
    <row r="2" spans="1:9" ht="21.75" customHeight="1">
      <c r="A2" s="158"/>
      <c r="C2" s="89"/>
      <c r="D2" s="89"/>
      <c r="E2" s="89"/>
      <c r="F2" s="89"/>
      <c r="G2" s="128" t="s">
        <v>49</v>
      </c>
    </row>
    <row r="3" spans="1:9" ht="20.100000000000001" customHeight="1">
      <c r="A3" s="84" t="s">
        <v>53</v>
      </c>
      <c r="B3" s="84" t="s">
        <v>218</v>
      </c>
      <c r="C3" s="84" t="s">
        <v>1332</v>
      </c>
      <c r="D3" s="84" t="s">
        <v>219</v>
      </c>
      <c r="E3" s="84" t="s">
        <v>220</v>
      </c>
      <c r="F3" s="84" t="s">
        <v>1333</v>
      </c>
      <c r="G3" s="84" t="s">
        <v>221</v>
      </c>
    </row>
    <row r="4" spans="1:9" ht="20.100000000000001" customHeight="1">
      <c r="A4" s="81" t="s">
        <v>218</v>
      </c>
      <c r="B4" s="90">
        <f t="shared" ref="B4:G4" si="0">SUM(B5,B9)</f>
        <v>2472</v>
      </c>
      <c r="C4" s="90">
        <f t="shared" si="0"/>
        <v>695</v>
      </c>
      <c r="D4" s="90">
        <f t="shared" si="0"/>
        <v>520</v>
      </c>
      <c r="E4" s="90">
        <f t="shared" si="0"/>
        <v>384</v>
      </c>
      <c r="F4" s="90">
        <f t="shared" si="0"/>
        <v>369</v>
      </c>
      <c r="G4" s="90">
        <f t="shared" si="0"/>
        <v>504</v>
      </c>
      <c r="I4" s="119"/>
    </row>
    <row r="5" spans="1:9" ht="20.100000000000001" customHeight="1">
      <c r="A5" s="38" t="s">
        <v>230</v>
      </c>
      <c r="B5" s="90">
        <f t="shared" ref="B5:B46" si="1">SUM(C5:G5)</f>
        <v>494</v>
      </c>
      <c r="C5" s="90">
        <f>SUM(C6:C8)</f>
        <v>174</v>
      </c>
      <c r="D5" s="90">
        <f>SUM(D6:D8)</f>
        <v>38</v>
      </c>
      <c r="E5" s="90">
        <f>SUM(E6:E8)</f>
        <v>74</v>
      </c>
      <c r="F5" s="90">
        <f>SUM(F6:F8)</f>
        <v>72</v>
      </c>
      <c r="G5" s="90">
        <f>SUM(G6:G8)</f>
        <v>136</v>
      </c>
      <c r="I5" s="119"/>
    </row>
    <row r="6" spans="1:9" ht="20.100000000000001" customHeight="1">
      <c r="A6" s="91" t="s">
        <v>170</v>
      </c>
      <c r="B6" s="90">
        <f t="shared" si="1"/>
        <v>312</v>
      </c>
      <c r="C6" s="90">
        <v>131</v>
      </c>
      <c r="D6" s="90">
        <v>36</v>
      </c>
      <c r="E6" s="90">
        <v>29</v>
      </c>
      <c r="F6" s="90">
        <v>57</v>
      </c>
      <c r="G6" s="90">
        <v>59</v>
      </c>
      <c r="I6" s="119"/>
    </row>
    <row r="7" spans="1:9" ht="20.100000000000001" customHeight="1">
      <c r="A7" s="91" t="s">
        <v>171</v>
      </c>
      <c r="B7" s="90">
        <f t="shared" si="1"/>
        <v>182</v>
      </c>
      <c r="C7" s="90">
        <v>43</v>
      </c>
      <c r="D7" s="90">
        <v>2</v>
      </c>
      <c r="E7" s="90">
        <v>45</v>
      </c>
      <c r="F7" s="90">
        <v>15</v>
      </c>
      <c r="G7" s="90">
        <v>77</v>
      </c>
      <c r="I7" s="119"/>
    </row>
    <row r="8" spans="1:9" ht="20.100000000000001" customHeight="1">
      <c r="A8" s="91" t="s">
        <v>172</v>
      </c>
      <c r="B8" s="90">
        <f t="shared" si="1"/>
        <v>0</v>
      </c>
      <c r="C8" s="90"/>
      <c r="D8" s="90"/>
      <c r="E8" s="90"/>
      <c r="F8" s="90"/>
      <c r="G8" s="90"/>
      <c r="I8" s="119"/>
    </row>
    <row r="9" spans="1:9" ht="20.100000000000001" customHeight="1">
      <c r="A9" s="38" t="s">
        <v>231</v>
      </c>
      <c r="B9" s="90">
        <f t="shared" ref="B9:G9" si="2">SUM(B10,B25)</f>
        <v>1978</v>
      </c>
      <c r="C9" s="90">
        <f t="shared" si="2"/>
        <v>521</v>
      </c>
      <c r="D9" s="90">
        <f t="shared" si="2"/>
        <v>482</v>
      </c>
      <c r="E9" s="90">
        <f t="shared" si="2"/>
        <v>310</v>
      </c>
      <c r="F9" s="90">
        <f t="shared" si="2"/>
        <v>297</v>
      </c>
      <c r="G9" s="90">
        <f t="shared" si="2"/>
        <v>368</v>
      </c>
      <c r="I9" s="119"/>
    </row>
    <row r="10" spans="1:9" ht="20.100000000000001" customHeight="1">
      <c r="A10" s="91" t="s">
        <v>173</v>
      </c>
      <c r="B10" s="90">
        <f t="shared" ref="B10:G10" si="3">SUM(B11:B24)</f>
        <v>1978</v>
      </c>
      <c r="C10" s="90">
        <f t="shared" si="3"/>
        <v>521</v>
      </c>
      <c r="D10" s="90">
        <f t="shared" si="3"/>
        <v>482</v>
      </c>
      <c r="E10" s="90">
        <f t="shared" si="3"/>
        <v>310</v>
      </c>
      <c r="F10" s="90">
        <f t="shared" si="3"/>
        <v>297</v>
      </c>
      <c r="G10" s="90">
        <f t="shared" si="3"/>
        <v>368</v>
      </c>
      <c r="I10" s="119"/>
    </row>
    <row r="11" spans="1:9" ht="20.100000000000001" customHeight="1">
      <c r="A11" s="92" t="s">
        <v>1334</v>
      </c>
      <c r="B11" s="90">
        <f t="shared" si="1"/>
        <v>0</v>
      </c>
      <c r="C11" s="90"/>
      <c r="D11" s="90"/>
      <c r="E11" s="90"/>
      <c r="F11" s="90"/>
      <c r="G11" s="90"/>
      <c r="I11" s="119"/>
    </row>
    <row r="12" spans="1:9" ht="20.100000000000001" customHeight="1">
      <c r="A12" s="92" t="s">
        <v>174</v>
      </c>
      <c r="B12" s="90">
        <f t="shared" si="1"/>
        <v>984</v>
      </c>
      <c r="C12" s="93">
        <v>246</v>
      </c>
      <c r="D12" s="93">
        <v>127</v>
      </c>
      <c r="E12" s="93">
        <v>81</v>
      </c>
      <c r="F12" s="93">
        <v>239</v>
      </c>
      <c r="G12" s="93">
        <v>291</v>
      </c>
      <c r="I12" s="119"/>
    </row>
    <row r="13" spans="1:9" ht="20.100000000000001" customHeight="1">
      <c r="A13" s="92" t="s">
        <v>175</v>
      </c>
      <c r="B13" s="90">
        <f t="shared" si="1"/>
        <v>0</v>
      </c>
      <c r="C13" s="93"/>
      <c r="D13" s="93"/>
      <c r="E13" s="93"/>
      <c r="F13" s="93"/>
      <c r="G13" s="93"/>
      <c r="I13" s="119"/>
    </row>
    <row r="14" spans="1:9" ht="20.100000000000001" hidden="1" customHeight="1">
      <c r="A14" s="92" t="s">
        <v>176</v>
      </c>
      <c r="B14" s="90">
        <f t="shared" si="1"/>
        <v>0</v>
      </c>
      <c r="C14" s="93"/>
      <c r="D14" s="93"/>
      <c r="E14" s="93"/>
      <c r="F14" s="93"/>
      <c r="G14" s="93"/>
      <c r="I14" s="119"/>
    </row>
    <row r="15" spans="1:9" ht="20.100000000000001" customHeight="1">
      <c r="A15" s="92" t="s">
        <v>1335</v>
      </c>
      <c r="B15" s="90">
        <f t="shared" si="1"/>
        <v>0</v>
      </c>
      <c r="C15" s="94"/>
      <c r="D15" s="94"/>
      <c r="E15" s="94"/>
      <c r="F15" s="94"/>
      <c r="G15" s="94"/>
      <c r="I15" s="119"/>
    </row>
    <row r="16" spans="1:9" ht="20.100000000000001" customHeight="1">
      <c r="A16" s="92" t="s">
        <v>177</v>
      </c>
      <c r="B16" s="90">
        <f t="shared" si="1"/>
        <v>0</v>
      </c>
      <c r="C16" s="95"/>
      <c r="D16" s="95"/>
      <c r="E16" s="95"/>
      <c r="F16" s="95"/>
      <c r="G16" s="95"/>
      <c r="I16" s="119"/>
    </row>
    <row r="17" spans="1:9" ht="20.100000000000001" customHeight="1">
      <c r="A17" s="92" t="s">
        <v>178</v>
      </c>
      <c r="B17" s="90">
        <f t="shared" si="1"/>
        <v>0</v>
      </c>
      <c r="C17" s="95"/>
      <c r="D17" s="95"/>
      <c r="E17" s="95"/>
      <c r="F17" s="95"/>
      <c r="G17" s="95"/>
      <c r="I17" s="119"/>
    </row>
    <row r="18" spans="1:9" ht="20.100000000000001" customHeight="1">
      <c r="A18" s="92" t="s">
        <v>179</v>
      </c>
      <c r="B18" s="90">
        <f t="shared" si="1"/>
        <v>0</v>
      </c>
      <c r="C18" s="95"/>
      <c r="D18" s="95"/>
      <c r="E18" s="95"/>
      <c r="F18" s="95"/>
      <c r="G18" s="95"/>
      <c r="I18" s="119"/>
    </row>
    <row r="19" spans="1:9" ht="20.100000000000001" customHeight="1">
      <c r="A19" s="92" t="s">
        <v>1336</v>
      </c>
      <c r="B19" s="90">
        <f t="shared" si="1"/>
        <v>0</v>
      </c>
      <c r="C19" s="96"/>
      <c r="D19" s="96"/>
      <c r="E19" s="96"/>
      <c r="F19" s="96"/>
      <c r="G19" s="96"/>
      <c r="I19" s="119"/>
    </row>
    <row r="20" spans="1:9" ht="20.100000000000001" customHeight="1">
      <c r="A20" s="92" t="s">
        <v>1337</v>
      </c>
      <c r="B20" s="90">
        <f t="shared" si="1"/>
        <v>0</v>
      </c>
      <c r="C20" s="95"/>
      <c r="D20" s="96"/>
      <c r="E20" s="95"/>
      <c r="F20" s="95"/>
      <c r="G20" s="95"/>
      <c r="I20" s="119"/>
    </row>
    <row r="21" spans="1:9" ht="20.100000000000001" customHeight="1">
      <c r="A21" s="92" t="s">
        <v>180</v>
      </c>
      <c r="B21" s="90">
        <f t="shared" si="1"/>
        <v>0</v>
      </c>
      <c r="C21" s="95"/>
      <c r="D21" s="95"/>
      <c r="E21" s="95"/>
      <c r="F21" s="95"/>
      <c r="G21" s="95"/>
      <c r="I21" s="119"/>
    </row>
    <row r="22" spans="1:9" ht="20.100000000000001" customHeight="1">
      <c r="A22" s="92" t="s">
        <v>181</v>
      </c>
      <c r="B22" s="90">
        <f t="shared" si="1"/>
        <v>0</v>
      </c>
      <c r="C22" s="95"/>
      <c r="D22" s="95"/>
      <c r="E22" s="95"/>
      <c r="F22" s="95"/>
      <c r="G22" s="95"/>
      <c r="I22" s="119"/>
    </row>
    <row r="23" spans="1:9" ht="20.100000000000001" customHeight="1">
      <c r="A23" s="92" t="s">
        <v>182</v>
      </c>
      <c r="B23" s="90">
        <f t="shared" si="1"/>
        <v>0</v>
      </c>
      <c r="C23" s="90"/>
      <c r="D23" s="95"/>
      <c r="E23" s="90"/>
      <c r="F23" s="90"/>
      <c r="G23" s="90"/>
      <c r="I23" s="119"/>
    </row>
    <row r="24" spans="1:9" ht="20.100000000000001" customHeight="1">
      <c r="A24" s="92" t="s">
        <v>183</v>
      </c>
      <c r="B24" s="90">
        <f t="shared" si="1"/>
        <v>994</v>
      </c>
      <c r="C24" s="90">
        <v>275</v>
      </c>
      <c r="D24" s="90">
        <v>355</v>
      </c>
      <c r="E24" s="90">
        <v>229</v>
      </c>
      <c r="F24" s="90">
        <v>58</v>
      </c>
      <c r="G24" s="90">
        <v>77</v>
      </c>
      <c r="I24" s="119"/>
    </row>
    <row r="25" spans="1:9" ht="20.100000000000001" customHeight="1">
      <c r="A25" s="97" t="s">
        <v>184</v>
      </c>
      <c r="B25" s="90">
        <f t="shared" si="1"/>
        <v>0</v>
      </c>
      <c r="C25" s="98"/>
      <c r="D25" s="98"/>
      <c r="E25" s="98"/>
      <c r="F25" s="98"/>
      <c r="G25" s="98"/>
      <c r="I25" s="119"/>
    </row>
    <row r="26" spans="1:9" ht="20.100000000000001" customHeight="1">
      <c r="A26" s="99" t="s">
        <v>1338</v>
      </c>
      <c r="B26" s="90">
        <f t="shared" si="1"/>
        <v>0</v>
      </c>
      <c r="C26" s="98"/>
      <c r="D26" s="98"/>
      <c r="E26" s="98"/>
      <c r="F26" s="98"/>
      <c r="G26" s="98"/>
      <c r="I26" s="119"/>
    </row>
    <row r="27" spans="1:9" ht="20.100000000000001" customHeight="1">
      <c r="A27" s="100" t="s">
        <v>1339</v>
      </c>
      <c r="B27" s="90">
        <f t="shared" si="1"/>
        <v>0</v>
      </c>
      <c r="C27" s="98"/>
      <c r="D27" s="98"/>
      <c r="E27" s="98"/>
      <c r="F27" s="98"/>
      <c r="G27" s="98"/>
      <c r="I27" s="119"/>
    </row>
    <row r="28" spans="1:9" ht="20.100000000000001" customHeight="1">
      <c r="A28" s="100" t="s">
        <v>185</v>
      </c>
      <c r="B28" s="90">
        <f t="shared" si="1"/>
        <v>0</v>
      </c>
      <c r="C28" s="98"/>
      <c r="D28" s="98"/>
      <c r="E28" s="98"/>
      <c r="F28" s="98"/>
      <c r="G28" s="98"/>
      <c r="I28" s="119"/>
    </row>
    <row r="29" spans="1:9" ht="20.100000000000001" customHeight="1">
      <c r="A29" s="100" t="s">
        <v>186</v>
      </c>
      <c r="B29" s="90">
        <f t="shared" si="1"/>
        <v>0</v>
      </c>
      <c r="C29" s="98"/>
      <c r="D29" s="98"/>
      <c r="E29" s="98"/>
      <c r="F29" s="98"/>
      <c r="G29" s="98"/>
      <c r="I29" s="119"/>
    </row>
    <row r="30" spans="1:9" ht="20.100000000000001" customHeight="1">
      <c r="A30" s="100" t="s">
        <v>187</v>
      </c>
      <c r="B30" s="90">
        <f t="shared" si="1"/>
        <v>0</v>
      </c>
      <c r="C30" s="98"/>
      <c r="D30" s="98"/>
      <c r="E30" s="98"/>
      <c r="F30" s="98"/>
      <c r="G30" s="98"/>
      <c r="I30" s="119"/>
    </row>
    <row r="31" spans="1:9" ht="20.100000000000001" customHeight="1">
      <c r="A31" s="100" t="s">
        <v>188</v>
      </c>
      <c r="B31" s="90">
        <f t="shared" si="1"/>
        <v>0</v>
      </c>
      <c r="C31" s="98"/>
      <c r="D31" s="98"/>
      <c r="E31" s="98"/>
      <c r="F31" s="98"/>
      <c r="G31" s="98"/>
      <c r="I31" s="119"/>
    </row>
    <row r="32" spans="1:9" ht="20.100000000000001" customHeight="1">
      <c r="A32" s="100" t="s">
        <v>1340</v>
      </c>
      <c r="B32" s="90">
        <f t="shared" si="1"/>
        <v>0</v>
      </c>
      <c r="C32" s="98"/>
      <c r="D32" s="98"/>
      <c r="E32" s="98"/>
      <c r="F32" s="98"/>
      <c r="G32" s="98"/>
      <c r="I32" s="119"/>
    </row>
    <row r="33" spans="1:9" ht="20.100000000000001" customHeight="1">
      <c r="A33" s="100" t="s">
        <v>189</v>
      </c>
      <c r="B33" s="90">
        <f t="shared" si="1"/>
        <v>0</v>
      </c>
      <c r="C33" s="98"/>
      <c r="D33" s="98"/>
      <c r="E33" s="98"/>
      <c r="F33" s="98"/>
      <c r="G33" s="98"/>
      <c r="I33" s="119"/>
    </row>
    <row r="34" spans="1:9" ht="20.100000000000001" customHeight="1">
      <c r="A34" s="100" t="s">
        <v>190</v>
      </c>
      <c r="B34" s="90">
        <f t="shared" si="1"/>
        <v>0</v>
      </c>
      <c r="C34" s="98"/>
      <c r="D34" s="98"/>
      <c r="E34" s="98"/>
      <c r="F34" s="98"/>
      <c r="G34" s="98"/>
      <c r="I34" s="119"/>
    </row>
    <row r="35" spans="1:9" ht="20.100000000000001" customHeight="1">
      <c r="A35" s="100" t="s">
        <v>191</v>
      </c>
      <c r="B35" s="90">
        <f t="shared" si="1"/>
        <v>0</v>
      </c>
      <c r="C35" s="98"/>
      <c r="D35" s="98"/>
      <c r="E35" s="98"/>
      <c r="F35" s="98"/>
      <c r="G35" s="98"/>
      <c r="I35" s="119"/>
    </row>
    <row r="36" spans="1:9" ht="20.100000000000001" customHeight="1">
      <c r="A36" s="100" t="s">
        <v>192</v>
      </c>
      <c r="B36" s="90">
        <f t="shared" si="1"/>
        <v>0</v>
      </c>
      <c r="C36" s="98"/>
      <c r="D36" s="98"/>
      <c r="E36" s="98"/>
      <c r="F36" s="98"/>
      <c r="G36" s="98"/>
      <c r="I36" s="119"/>
    </row>
    <row r="37" spans="1:9" ht="20.100000000000001" customHeight="1">
      <c r="A37" s="100" t="s">
        <v>193</v>
      </c>
      <c r="B37" s="90">
        <f t="shared" si="1"/>
        <v>0</v>
      </c>
      <c r="C37" s="98"/>
      <c r="D37" s="98"/>
      <c r="E37" s="98"/>
      <c r="F37" s="98"/>
      <c r="G37" s="98"/>
      <c r="I37" s="119"/>
    </row>
    <row r="38" spans="1:9" ht="20.100000000000001" customHeight="1">
      <c r="A38" s="100" t="s">
        <v>1341</v>
      </c>
      <c r="B38" s="90">
        <f t="shared" si="1"/>
        <v>0</v>
      </c>
      <c r="C38" s="98"/>
      <c r="D38" s="98"/>
      <c r="E38" s="98"/>
      <c r="F38" s="98"/>
      <c r="G38" s="98"/>
      <c r="I38" s="119"/>
    </row>
    <row r="39" spans="1:9" ht="20.100000000000001" customHeight="1">
      <c r="A39" s="100" t="s">
        <v>194</v>
      </c>
      <c r="B39" s="90">
        <f t="shared" si="1"/>
        <v>0</v>
      </c>
      <c r="C39" s="98"/>
      <c r="D39" s="98"/>
      <c r="E39" s="98"/>
      <c r="F39" s="98"/>
      <c r="G39" s="98"/>
      <c r="I39" s="119"/>
    </row>
    <row r="40" spans="1:9" ht="20.100000000000001" customHeight="1">
      <c r="A40" s="100" t="s">
        <v>195</v>
      </c>
      <c r="B40" s="90">
        <f t="shared" si="1"/>
        <v>0</v>
      </c>
      <c r="C40" s="98"/>
      <c r="D40" s="98"/>
      <c r="E40" s="98"/>
      <c r="F40" s="98"/>
      <c r="G40" s="98"/>
      <c r="I40" s="119"/>
    </row>
    <row r="41" spans="1:9" ht="20.100000000000001" customHeight="1">
      <c r="A41" s="100" t="s">
        <v>196</v>
      </c>
      <c r="B41" s="90">
        <f t="shared" si="1"/>
        <v>0</v>
      </c>
      <c r="C41" s="98"/>
      <c r="D41" s="98"/>
      <c r="E41" s="98"/>
      <c r="F41" s="98"/>
      <c r="G41" s="98"/>
      <c r="I41" s="119"/>
    </row>
    <row r="42" spans="1:9" ht="20.100000000000001" customHeight="1">
      <c r="A42" s="100" t="s">
        <v>197</v>
      </c>
      <c r="B42" s="90">
        <f t="shared" si="1"/>
        <v>0</v>
      </c>
      <c r="C42" s="98"/>
      <c r="D42" s="98"/>
      <c r="E42" s="98"/>
      <c r="F42" s="98"/>
      <c r="G42" s="98"/>
      <c r="I42" s="119"/>
    </row>
    <row r="43" spans="1:9" ht="20.100000000000001" customHeight="1">
      <c r="A43" s="100" t="s">
        <v>198</v>
      </c>
      <c r="B43" s="90">
        <f t="shared" si="1"/>
        <v>0</v>
      </c>
      <c r="C43" s="98"/>
      <c r="D43" s="98"/>
      <c r="E43" s="98"/>
      <c r="F43" s="98"/>
      <c r="G43" s="98"/>
      <c r="I43" s="119"/>
    </row>
    <row r="44" spans="1:9" ht="20.100000000000001" customHeight="1">
      <c r="A44" s="100" t="s">
        <v>199</v>
      </c>
      <c r="B44" s="90">
        <f t="shared" si="1"/>
        <v>0</v>
      </c>
      <c r="C44" s="98"/>
      <c r="D44" s="98"/>
      <c r="E44" s="98"/>
      <c r="F44" s="98"/>
      <c r="G44" s="98"/>
      <c r="I44" s="119"/>
    </row>
    <row r="45" spans="1:9" ht="20.100000000000001" customHeight="1">
      <c r="A45" s="100" t="s">
        <v>200</v>
      </c>
      <c r="B45" s="90">
        <f t="shared" si="1"/>
        <v>0</v>
      </c>
      <c r="C45" s="98"/>
      <c r="D45" s="98"/>
      <c r="E45" s="98"/>
      <c r="F45" s="98"/>
      <c r="G45" s="98"/>
      <c r="I45" s="119"/>
    </row>
    <row r="46" spans="1:9" ht="20.100000000000001" customHeight="1">
      <c r="A46" s="100" t="s">
        <v>201</v>
      </c>
      <c r="B46" s="90">
        <f t="shared" si="1"/>
        <v>0</v>
      </c>
      <c r="C46" s="98"/>
      <c r="D46" s="98"/>
      <c r="E46" s="98"/>
      <c r="F46" s="98"/>
      <c r="G46" s="98"/>
      <c r="I46" s="119"/>
    </row>
    <row r="47" spans="1:9" ht="18.95" customHeight="1">
      <c r="A47" s="99" t="s">
        <v>1342</v>
      </c>
      <c r="B47" s="98"/>
      <c r="C47" s="98"/>
      <c r="D47" s="98"/>
      <c r="E47" s="98"/>
      <c r="F47" s="98"/>
      <c r="G47" s="98"/>
    </row>
    <row r="48" spans="1:9" ht="18.95" customHeight="1">
      <c r="A48" s="70" t="s">
        <v>1343</v>
      </c>
      <c r="B48" s="98"/>
      <c r="C48" s="98"/>
      <c r="D48" s="98"/>
      <c r="E48" s="98"/>
      <c r="F48" s="98"/>
      <c r="G48" s="98"/>
    </row>
    <row r="49" spans="1:7" ht="18.95" customHeight="1">
      <c r="A49" s="70" t="s">
        <v>1344</v>
      </c>
      <c r="B49" s="98"/>
      <c r="C49" s="98"/>
      <c r="D49" s="98"/>
      <c r="E49" s="98"/>
      <c r="F49" s="98"/>
      <c r="G49" s="98"/>
    </row>
    <row r="50" spans="1:7" ht="18.95" customHeight="1">
      <c r="A50" s="70" t="s">
        <v>202</v>
      </c>
      <c r="B50" s="98"/>
      <c r="C50" s="98"/>
      <c r="D50" s="98"/>
      <c r="E50" s="98"/>
      <c r="F50" s="98"/>
      <c r="G50" s="98"/>
    </row>
    <row r="51" spans="1:7" ht="18.95" customHeight="1">
      <c r="A51" s="70" t="s">
        <v>1345</v>
      </c>
      <c r="B51" s="98"/>
      <c r="C51" s="98"/>
      <c r="D51" s="98"/>
      <c r="E51" s="98"/>
      <c r="F51" s="98"/>
      <c r="G51" s="98"/>
    </row>
    <row r="52" spans="1:7" ht="18.95" customHeight="1">
      <c r="A52" s="70" t="s">
        <v>203</v>
      </c>
      <c r="B52" s="98"/>
      <c r="C52" s="98"/>
      <c r="D52" s="98"/>
      <c r="E52" s="98"/>
      <c r="F52" s="98"/>
      <c r="G52" s="98"/>
    </row>
    <row r="53" spans="1:7" ht="18.95" customHeight="1">
      <c r="A53" s="70" t="s">
        <v>204</v>
      </c>
      <c r="B53" s="98"/>
      <c r="C53" s="98"/>
      <c r="D53" s="98"/>
      <c r="E53" s="98"/>
      <c r="F53" s="98"/>
      <c r="G53" s="98"/>
    </row>
    <row r="54" spans="1:7" ht="18.95" customHeight="1">
      <c r="A54" s="70" t="s">
        <v>1346</v>
      </c>
      <c r="B54" s="98"/>
      <c r="C54" s="98"/>
      <c r="D54" s="98"/>
      <c r="E54" s="98"/>
      <c r="F54" s="98"/>
      <c r="G54" s="98"/>
    </row>
  </sheetData>
  <mergeCells count="1">
    <mergeCell ref="A1:G1"/>
  </mergeCells>
  <phoneticPr fontId="2" type="noConversion"/>
  <printOptions horizontalCentered="1"/>
  <pageMargins left="0.6692913385826772" right="0.19685039370078741" top="0.47244094488188981" bottom="0.74803149606299213" header="0.19685039370078741" footer="0.15748031496062992"/>
  <pageSetup paperSize="9" scale="93" firstPageNumber="42" orientation="landscape" useFirstPageNumber="1" r:id="rId1"/>
  <headerFooter alignWithMargins="0"/>
  <rowBreaks count="1" manualBreakCount="1">
    <brk id="24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E25"/>
  <sheetViews>
    <sheetView showZeros="0" view="pageBreakPreview" zoomScale="115" workbookViewId="0">
      <selection activeCell="D5" sqref="D5"/>
    </sheetView>
  </sheetViews>
  <sheetFormatPr defaultColWidth="9" defaultRowHeight="14.25"/>
  <cols>
    <col min="1" max="1" width="37.625" style="1" customWidth="1"/>
    <col min="2" max="2" width="17.75" style="1" customWidth="1"/>
    <col min="3" max="3" width="30.5" style="1" customWidth="1"/>
    <col min="4" max="4" width="17.75" style="1" customWidth="1"/>
    <col min="5" max="39" width="9" style="1"/>
    <col min="40" max="40" width="4" style="1" customWidth="1"/>
    <col min="41" max="16384" width="9" style="1"/>
  </cols>
  <sheetData>
    <row r="1" spans="1:5" s="12" customFormat="1" ht="37.5" customHeight="1">
      <c r="A1" s="176" t="s">
        <v>1382</v>
      </c>
      <c r="B1" s="176"/>
      <c r="C1" s="176"/>
      <c r="D1" s="176"/>
    </row>
    <row r="2" spans="1:5" ht="19.5" customHeight="1">
      <c r="A2" s="3"/>
      <c r="C2" s="7"/>
      <c r="D2" s="7" t="s">
        <v>1275</v>
      </c>
    </row>
    <row r="3" spans="1:5" ht="20.45" customHeight="1">
      <c r="A3" s="181" t="s">
        <v>1282</v>
      </c>
      <c r="B3" s="181" t="s">
        <v>1373</v>
      </c>
      <c r="C3" s="181" t="s">
        <v>1282</v>
      </c>
      <c r="D3" s="181" t="s">
        <v>1373</v>
      </c>
    </row>
    <row r="4" spans="1:5" ht="20.45" customHeight="1">
      <c r="A4" s="181"/>
      <c r="B4" s="181"/>
      <c r="C4" s="181"/>
      <c r="D4" s="181"/>
    </row>
    <row r="5" spans="1:5" s="87" customFormat="1" ht="20.100000000000001" customHeight="1">
      <c r="A5" s="117" t="s">
        <v>126</v>
      </c>
      <c r="B5" s="20">
        <f>SUM(B6:B17)</f>
        <v>7750</v>
      </c>
      <c r="C5" s="117" t="s">
        <v>1284</v>
      </c>
      <c r="D5" s="20">
        <f>SUM(D6:D17)</f>
        <v>1824</v>
      </c>
      <c r="E5" s="86"/>
    </row>
    <row r="6" spans="1:5" s="77" customFormat="1" ht="20.100000000000001" customHeight="1">
      <c r="A6" s="4" t="s">
        <v>110</v>
      </c>
      <c r="B6" s="20"/>
      <c r="C6" s="20" t="s">
        <v>143</v>
      </c>
      <c r="D6" s="20"/>
      <c r="E6" s="51"/>
    </row>
    <row r="7" spans="1:5" s="77" customFormat="1" ht="20.100000000000001" customHeight="1">
      <c r="A7" s="4" t="s">
        <v>111</v>
      </c>
      <c r="B7" s="20"/>
      <c r="C7" s="20" t="s">
        <v>144</v>
      </c>
      <c r="D7" s="20"/>
      <c r="E7" s="51"/>
    </row>
    <row r="8" spans="1:5" s="77" customFormat="1" ht="20.100000000000001" customHeight="1">
      <c r="A8" s="4" t="s">
        <v>112</v>
      </c>
      <c r="B8" s="20"/>
      <c r="C8" s="20" t="s">
        <v>145</v>
      </c>
      <c r="D8" s="20"/>
      <c r="E8" s="51"/>
    </row>
    <row r="9" spans="1:5" s="77" customFormat="1" ht="20.100000000000001" customHeight="1">
      <c r="A9" s="4" t="s">
        <v>113</v>
      </c>
      <c r="B9" s="20"/>
      <c r="C9" s="20" t="s">
        <v>146</v>
      </c>
      <c r="D9" s="20">
        <v>1300</v>
      </c>
      <c r="E9" s="51"/>
    </row>
    <row r="10" spans="1:5" s="77" customFormat="1" ht="20.100000000000001" customHeight="1">
      <c r="A10" s="4" t="s">
        <v>114</v>
      </c>
      <c r="B10" s="20"/>
      <c r="C10" s="20" t="s">
        <v>147</v>
      </c>
      <c r="D10" s="20"/>
      <c r="E10" s="51"/>
    </row>
    <row r="11" spans="1:5" s="77" customFormat="1" ht="20.100000000000001" customHeight="1">
      <c r="A11" s="4" t="s">
        <v>115</v>
      </c>
      <c r="B11" s="20">
        <v>7450</v>
      </c>
      <c r="C11" s="20" t="s">
        <v>147</v>
      </c>
      <c r="D11" s="20"/>
      <c r="E11" s="51"/>
    </row>
    <row r="12" spans="1:5" s="77" customFormat="1" ht="20.100000000000001" customHeight="1">
      <c r="A12" s="4" t="s">
        <v>142</v>
      </c>
      <c r="B12" s="20"/>
      <c r="C12" s="20" t="s">
        <v>148</v>
      </c>
      <c r="D12" s="20"/>
      <c r="E12" s="51"/>
    </row>
    <row r="13" spans="1:5" s="77" customFormat="1" ht="20.100000000000001" customHeight="1">
      <c r="A13" s="4" t="s">
        <v>116</v>
      </c>
      <c r="B13" s="20"/>
      <c r="C13" s="20" t="s">
        <v>149</v>
      </c>
      <c r="D13" s="20"/>
      <c r="E13" s="51"/>
    </row>
    <row r="14" spans="1:5" s="77" customFormat="1" ht="20.100000000000001" customHeight="1">
      <c r="A14" s="4" t="s">
        <v>117</v>
      </c>
      <c r="B14" s="20">
        <v>150</v>
      </c>
      <c r="C14" s="20" t="s">
        <v>150</v>
      </c>
      <c r="D14" s="20"/>
      <c r="E14" s="51"/>
    </row>
    <row r="15" spans="1:5" s="77" customFormat="1" ht="20.100000000000001" customHeight="1">
      <c r="A15" s="4" t="s">
        <v>130</v>
      </c>
      <c r="B15" s="20">
        <v>150</v>
      </c>
      <c r="C15" s="20" t="s">
        <v>151</v>
      </c>
      <c r="D15" s="20"/>
      <c r="E15" s="51"/>
    </row>
    <row r="16" spans="1:5" s="77" customFormat="1" ht="20.100000000000001" customHeight="1">
      <c r="A16" s="4" t="s">
        <v>132</v>
      </c>
      <c r="B16" s="20"/>
      <c r="C16" s="20" t="s">
        <v>152</v>
      </c>
      <c r="D16" s="20">
        <v>508</v>
      </c>
      <c r="E16" s="51"/>
    </row>
    <row r="17" spans="1:5" s="77" customFormat="1" ht="20.100000000000001" customHeight="1">
      <c r="A17" s="4" t="s">
        <v>133</v>
      </c>
      <c r="B17" s="20"/>
      <c r="C17" s="20" t="s">
        <v>153</v>
      </c>
      <c r="D17" s="20">
        <v>16</v>
      </c>
      <c r="E17" s="51"/>
    </row>
    <row r="18" spans="1:5" s="77" customFormat="1" ht="20.100000000000001" customHeight="1">
      <c r="A18" s="102"/>
      <c r="B18" s="102"/>
      <c r="C18" s="20"/>
      <c r="D18" s="20"/>
      <c r="E18" s="51"/>
    </row>
    <row r="19" spans="1:5" s="77" customFormat="1" ht="20.100000000000001" customHeight="1">
      <c r="A19" s="109" t="s">
        <v>118</v>
      </c>
      <c r="B19" s="20">
        <f>SUM(B20,B23:B24)</f>
        <v>0</v>
      </c>
      <c r="C19" s="109" t="s">
        <v>78</v>
      </c>
      <c r="D19" s="20">
        <f>SUM(D20,D23:D24)</f>
        <v>5926</v>
      </c>
      <c r="E19" s="51"/>
    </row>
    <row r="20" spans="1:5" s="77" customFormat="1" ht="20.100000000000001" customHeight="1">
      <c r="A20" s="107" t="s">
        <v>119</v>
      </c>
      <c r="B20" s="20">
        <f>SUM(B21:B22)</f>
        <v>0</v>
      </c>
      <c r="C20" s="4" t="s">
        <v>79</v>
      </c>
      <c r="D20" s="20">
        <f>SUM(D21:D22)</f>
        <v>0</v>
      </c>
      <c r="E20" s="51"/>
    </row>
    <row r="21" spans="1:5" s="77" customFormat="1" ht="20.100000000000001" customHeight="1">
      <c r="A21" s="107" t="s">
        <v>120</v>
      </c>
      <c r="B21" s="20"/>
      <c r="C21" s="4" t="s">
        <v>80</v>
      </c>
      <c r="D21" s="20"/>
      <c r="E21" s="51"/>
    </row>
    <row r="22" spans="1:5" s="79" customFormat="1" ht="20.100000000000001" customHeight="1">
      <c r="A22" s="107" t="s">
        <v>121</v>
      </c>
      <c r="B22" s="20"/>
      <c r="C22" s="4" t="s">
        <v>81</v>
      </c>
      <c r="D22" s="20"/>
      <c r="E22" s="88"/>
    </row>
    <row r="23" spans="1:5" s="79" customFormat="1" ht="20.100000000000001" customHeight="1">
      <c r="A23" s="107" t="s">
        <v>122</v>
      </c>
      <c r="B23" s="20"/>
      <c r="C23" s="4" t="s">
        <v>82</v>
      </c>
      <c r="D23" s="20">
        <v>5926</v>
      </c>
      <c r="E23" s="88"/>
    </row>
    <row r="24" spans="1:5" s="79" customFormat="1" ht="20.100000000000001" customHeight="1">
      <c r="A24" s="107" t="s">
        <v>123</v>
      </c>
      <c r="B24" s="20"/>
      <c r="C24" s="4" t="s">
        <v>83</v>
      </c>
      <c r="D24" s="20"/>
      <c r="E24" s="88"/>
    </row>
    <row r="25" spans="1:5" s="79" customFormat="1" ht="20.100000000000001" customHeight="1">
      <c r="A25" s="108" t="s">
        <v>124</v>
      </c>
      <c r="B25" s="20">
        <f>SUM(B19,B5)</f>
        <v>7750</v>
      </c>
      <c r="C25" s="108" t="s">
        <v>125</v>
      </c>
      <c r="D25" s="20">
        <f>SUM(D19,D5)</f>
        <v>7750</v>
      </c>
      <c r="E25" s="88"/>
    </row>
  </sheetData>
  <mergeCells count="5">
    <mergeCell ref="A1:D1"/>
    <mergeCell ref="A3:A4"/>
    <mergeCell ref="B3:B4"/>
    <mergeCell ref="C3:C4"/>
    <mergeCell ref="D3:D4"/>
  </mergeCells>
  <phoneticPr fontId="2" type="noConversion"/>
  <printOptions horizontalCentered="1"/>
  <pageMargins left="0.74803149606299213" right="0.74803149606299213" top="0.31496062992125984" bottom="0.39370078740157483" header="0.19685039370078741" footer="0.23622047244094491"/>
  <pageSetup paperSize="9" firstPageNumber="4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21</vt:i4>
      </vt:variant>
    </vt:vector>
  </HeadingPairs>
  <TitlesOfParts>
    <vt:vector size="37" baseType="lpstr">
      <vt:lpstr>全收预</vt:lpstr>
      <vt:lpstr>全支预</vt:lpstr>
      <vt:lpstr>全区平衡</vt:lpstr>
      <vt:lpstr>本级收预</vt:lpstr>
      <vt:lpstr>本级支预</vt:lpstr>
      <vt:lpstr>本级平衡</vt:lpstr>
      <vt:lpstr>按经济分类</vt:lpstr>
      <vt:lpstr>对下转移支付</vt:lpstr>
      <vt:lpstr>全区基收支</vt:lpstr>
      <vt:lpstr>本级基金收入</vt:lpstr>
      <vt:lpstr>本级基金支出</vt:lpstr>
      <vt:lpstr>本级基金平衡</vt:lpstr>
      <vt:lpstr>21全区社基收</vt:lpstr>
      <vt:lpstr>21全区社基支</vt:lpstr>
      <vt:lpstr>21本级社基收</vt:lpstr>
      <vt:lpstr>21本级社基支</vt:lpstr>
      <vt:lpstr>'21全区社基收'!Print_Area</vt:lpstr>
      <vt:lpstr>按经济分类!Print_Area</vt:lpstr>
      <vt:lpstr>本级基金平衡!Print_Area</vt:lpstr>
      <vt:lpstr>本级基金收入!Print_Area</vt:lpstr>
      <vt:lpstr>本级基金支出!Print_Area</vt:lpstr>
      <vt:lpstr>本级平衡!Print_Area</vt:lpstr>
      <vt:lpstr>本级收预!Print_Area</vt:lpstr>
      <vt:lpstr>本级支预!Print_Area</vt:lpstr>
      <vt:lpstr>对下转移支付!Print_Area</vt:lpstr>
      <vt:lpstr>全区平衡!Print_Area</vt:lpstr>
      <vt:lpstr>全收预!Print_Area</vt:lpstr>
      <vt:lpstr>全支预!Print_Area</vt:lpstr>
      <vt:lpstr>'21本级社基收'!Print_Titles</vt:lpstr>
      <vt:lpstr>'21全区社基收'!Print_Titles</vt:lpstr>
      <vt:lpstr>按经济分类!Print_Titles</vt:lpstr>
      <vt:lpstr>本级基金支出!Print_Titles</vt:lpstr>
      <vt:lpstr>本级收预!Print_Titles</vt:lpstr>
      <vt:lpstr>本级支预!Print_Titles</vt:lpstr>
      <vt:lpstr>对下转移支付!Print_Titles</vt:lpstr>
      <vt:lpstr>全区基收支!Print_Titles</vt:lpstr>
      <vt:lpstr>全收预!Print_Titles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lining</dc:creator>
  <cp:lastModifiedBy>ShunJian</cp:lastModifiedBy>
  <cp:lastPrinted>2021-01-12T06:36:13Z</cp:lastPrinted>
  <dcterms:created xsi:type="dcterms:W3CDTF">2002-01-30T06:45:55Z</dcterms:created>
  <dcterms:modified xsi:type="dcterms:W3CDTF">2021-01-12T06:36:27Z</dcterms:modified>
</cp:coreProperties>
</file>